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3" i="1"/>
  <c r="C34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4" i="1"/>
  <c r="E20" i="1"/>
  <c r="C21" i="1"/>
  <c r="C22" i="1"/>
  <c r="C23" i="1"/>
  <c r="C20" i="1"/>
  <c r="K10" i="1"/>
  <c r="K11" i="1"/>
  <c r="K12" i="1"/>
  <c r="K13" i="1"/>
  <c r="K14" i="1"/>
  <c r="K15" i="1"/>
  <c r="K16" i="1"/>
  <c r="K17" i="1"/>
  <c r="K9" i="1"/>
  <c r="I10" i="1"/>
  <c r="I11" i="1"/>
  <c r="I12" i="1"/>
  <c r="I13" i="1"/>
  <c r="I14" i="1"/>
  <c r="I15" i="1"/>
  <c r="I16" i="1"/>
  <c r="I17" i="1"/>
  <c r="I9" i="1"/>
  <c r="G10" i="1"/>
  <c r="G11" i="1"/>
  <c r="G12" i="1"/>
  <c r="G13" i="1"/>
  <c r="G14" i="1"/>
  <c r="G15" i="1"/>
  <c r="G16" i="1"/>
  <c r="G17" i="1"/>
  <c r="G18" i="1"/>
  <c r="G9" i="1"/>
  <c r="E10" i="1"/>
  <c r="E11" i="1"/>
  <c r="E12" i="1"/>
  <c r="E13" i="1"/>
  <c r="E14" i="1"/>
  <c r="E15" i="1"/>
  <c r="E16" i="1"/>
  <c r="E17" i="1"/>
  <c r="E9" i="1"/>
  <c r="C10" i="1"/>
  <c r="C11" i="1"/>
  <c r="C12" i="1"/>
  <c r="C13" i="1"/>
  <c r="C14" i="1"/>
  <c r="C15" i="1"/>
  <c r="C16" i="1"/>
  <c r="C17" i="1"/>
  <c r="C9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B24" i="1"/>
  <c r="L24" i="1" s="1"/>
  <c r="L23" i="1"/>
  <c r="L22" i="1"/>
  <c r="L21" i="1"/>
  <c r="L20" i="1"/>
  <c r="J18" i="1"/>
  <c r="K18" i="1" s="1"/>
  <c r="H18" i="1"/>
  <c r="I18" i="1" s="1"/>
  <c r="F18" i="1"/>
  <c r="D18" i="1"/>
  <c r="E18" i="1" s="1"/>
  <c r="B18" i="1"/>
  <c r="C18" i="1" s="1"/>
  <c r="L17" i="1"/>
  <c r="L16" i="1"/>
  <c r="L15" i="1"/>
  <c r="L14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C7" i="1" s="1"/>
  <c r="L6" i="1"/>
  <c r="K6" i="1"/>
  <c r="I6" i="1"/>
  <c r="G6" i="1"/>
  <c r="E6" i="1"/>
  <c r="C6" i="1"/>
  <c r="L5" i="1"/>
  <c r="K5" i="1"/>
  <c r="I5" i="1"/>
  <c r="G5" i="1"/>
  <c r="E5" i="1"/>
  <c r="C5" i="1"/>
  <c r="L4" i="1"/>
  <c r="K4" i="1"/>
  <c r="I4" i="1"/>
  <c r="G4" i="1"/>
  <c r="E4" i="1"/>
  <c r="C4" i="1"/>
  <c r="C24" i="1" l="1"/>
  <c r="L31" i="1"/>
  <c r="L18" i="1"/>
  <c r="L7" i="1"/>
  <c r="L35" i="1"/>
</calcChain>
</file>

<file path=xl/sharedStrings.xml><?xml version="1.0" encoding="utf-8"?>
<sst xmlns="http://schemas.openxmlformats.org/spreadsheetml/2006/main" count="428" uniqueCount="87">
  <si>
    <t>Gender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</si>
  <si>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</si>
  <si>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</si>
  <si>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</si>
  <si>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</si>
  <si>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</si>
  <si>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</si>
  <si>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</si>
  <si>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</si>
  <si>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</si>
  <si>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</si>
  <si>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</si>
  <si>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</si>
  <si>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</si>
  <si>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</si>
  <si>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</si>
  <si>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</si>
  <si>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</si>
  <si>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</si>
  <si>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</si>
  <si>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</si>
  <si>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</si>
  <si>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</si>
  <si>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</si>
  <si>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</si>
  <si>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</si>
  <si>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</si>
  <si>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</si>
  <si>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Fall 2012</t>
  </si>
  <si>
    <t>Fall 2013</t>
  </si>
  <si>
    <t>Fall 2014</t>
  </si>
  <si>
    <t>Fall 2015</t>
  </si>
  <si>
    <t>Fall 2016</t>
  </si>
  <si>
    <t>5-Year Change</t>
  </si>
  <si>
    <t>--</t>
  </si>
  <si>
    <t>History
Student Characteristics</t>
  </si>
  <si>
    <t>Program</t>
  </si>
  <si>
    <t>Term</t>
  </si>
  <si>
    <t>Success Rate</t>
  </si>
  <si>
    <t>Course</t>
  </si>
  <si>
    <t>History
Success and Retention Rates by Course</t>
  </si>
  <si>
    <t>History</t>
  </si>
  <si>
    <t>HIST-100 : Early World History</t>
  </si>
  <si>
    <t>HIST-101 : Modern World History</t>
  </si>
  <si>
    <t>HIST-105 : Early Western Civilization</t>
  </si>
  <si>
    <t>HIST-108 : Early American History</t>
  </si>
  <si>
    <t>HIST-109 : Modern American History</t>
  </si>
  <si>
    <t>HIST-118 : Chicano/Chicana Perspectives I</t>
  </si>
  <si>
    <t>HIST-122 : Women in Early American Hist</t>
  </si>
  <si>
    <t>HIST-130 : Native American Perspectives I</t>
  </si>
  <si>
    <t>HIST-132 : Kumeyaay I: Precontact - 1900</t>
  </si>
  <si>
    <t>HIST-133 : Kumeyaay Hist II:1900-Present</t>
  </si>
  <si>
    <t>HIST-180 : U.S. Hist Black Perspectives I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</si>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</sst>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N20" sqref="N20"/>
    </sheetView>
  </sheetViews>
  <sheetFormatPr defaultRowHeight="15" x14ac:dyDescent="0.25"/>
  <cols>
    <col min="1" max="1" width="30" style="38" customWidth="1"/>
    <col min="2" max="12" width="8.28515625" style="10" customWidth="1"/>
  </cols>
  <sheetData>
    <row r="1" spans="1:12" x14ac:dyDescent="0.25">
      <c r="A1" s="48" t="s">
        <v>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30" x14ac:dyDescent="0.25">
      <c r="A3" s="41" t="s">
        <v>0</v>
      </c>
      <c r="B3" s="47" t="s">
        <v>28</v>
      </c>
      <c r="C3" s="47"/>
      <c r="D3" s="47" t="s">
        <v>29</v>
      </c>
      <c r="E3" s="47"/>
      <c r="F3" s="47" t="s">
        <v>30</v>
      </c>
      <c r="G3" s="47"/>
      <c r="H3" s="47" t="s">
        <v>31</v>
      </c>
      <c r="I3" s="47"/>
      <c r="J3" s="47" t="s">
        <v>32</v>
      </c>
      <c r="K3" s="47"/>
      <c r="L3" s="4" t="s">
        <v>33</v>
      </c>
    </row>
    <row r="4" spans="1:12" x14ac:dyDescent="0.25">
      <c r="A4" s="37" t="s">
        <v>1</v>
      </c>
      <c r="B4" s="5">
        <v>413</v>
      </c>
      <c r="C4" s="6">
        <f>B4/266</f>
        <v>1.5526315789473684</v>
      </c>
      <c r="D4" s="5">
        <v>505</v>
      </c>
      <c r="E4" s="6">
        <f>D4/326</f>
        <v>1.5490797546012269</v>
      </c>
      <c r="F4" s="5">
        <v>473</v>
      </c>
      <c r="G4" s="6">
        <f>F4/299</f>
        <v>1.5819397993311037</v>
      </c>
      <c r="H4" s="5">
        <v>369</v>
      </c>
      <c r="I4" s="6">
        <f>H4/258</f>
        <v>1.430232558139535</v>
      </c>
      <c r="J4" s="5">
        <v>400</v>
      </c>
      <c r="K4" s="6">
        <f t="shared" ref="K4" si="0">J4/272</f>
        <v>1.4705882352941178</v>
      </c>
      <c r="L4" s="6">
        <f>(J4-B4)/B4</f>
        <v>-3.1476997578692496E-2</v>
      </c>
    </row>
    <row r="5" spans="1:12" x14ac:dyDescent="0.25">
      <c r="A5" s="37" t="s">
        <v>2</v>
      </c>
      <c r="B5" s="5">
        <v>428</v>
      </c>
      <c r="C5" s="6">
        <f t="shared" ref="C5:C6" si="1">B5/266</f>
        <v>1.6090225563909775</v>
      </c>
      <c r="D5" s="5">
        <v>471</v>
      </c>
      <c r="E5" s="6">
        <f t="shared" ref="E5:E6" si="2">D5/326</f>
        <v>1.4447852760736197</v>
      </c>
      <c r="F5" s="5">
        <v>456</v>
      </c>
      <c r="G5" s="6">
        <f t="shared" ref="G5:G6" si="3">F5/299</f>
        <v>1.5250836120401339</v>
      </c>
      <c r="H5" s="5">
        <v>370</v>
      </c>
      <c r="I5" s="6">
        <f t="shared" ref="I5:I6" si="4">H5/258</f>
        <v>1.4341085271317831</v>
      </c>
      <c r="J5" s="5">
        <v>384</v>
      </c>
      <c r="K5" s="6">
        <f>J5/272</f>
        <v>1.411764705882353</v>
      </c>
      <c r="L5" s="6">
        <f t="shared" ref="L5:L7" si="5">(J5-B5)/B5</f>
        <v>-0.10280373831775701</v>
      </c>
    </row>
    <row r="6" spans="1:12" x14ac:dyDescent="0.25">
      <c r="A6" s="37" t="s">
        <v>3</v>
      </c>
      <c r="B6" s="5">
        <v>7</v>
      </c>
      <c r="C6" s="6">
        <f t="shared" si="1"/>
        <v>2.6315789473684209E-2</v>
      </c>
      <c r="D6" s="5">
        <v>1</v>
      </c>
      <c r="E6" s="6">
        <f t="shared" si="2"/>
        <v>3.0674846625766872E-3</v>
      </c>
      <c r="F6" s="5">
        <v>9</v>
      </c>
      <c r="G6" s="6">
        <f t="shared" si="3"/>
        <v>3.0100334448160536E-2</v>
      </c>
      <c r="H6" s="5">
        <v>7</v>
      </c>
      <c r="I6" s="6">
        <f t="shared" si="4"/>
        <v>2.7131782945736434E-2</v>
      </c>
      <c r="J6" s="5">
        <v>8</v>
      </c>
      <c r="K6" s="6">
        <f t="shared" ref="K6" si="6">J6/272</f>
        <v>2.9411764705882353E-2</v>
      </c>
      <c r="L6" s="6">
        <f t="shared" si="5"/>
        <v>0.14285714285714285</v>
      </c>
    </row>
    <row r="7" spans="1:12" s="11" customFormat="1" x14ac:dyDescent="0.25">
      <c r="A7" s="44" t="s">
        <v>4</v>
      </c>
      <c r="B7" s="8">
        <f>SUM(B4:B6)</f>
        <v>848</v>
      </c>
      <c r="C7" s="9">
        <f>B7/848</f>
        <v>1</v>
      </c>
      <c r="D7" s="8">
        <f t="shared" ref="D7:H7" si="7">SUM(D4:D6)</f>
        <v>977</v>
      </c>
      <c r="E7" s="9">
        <f>D7/977</f>
        <v>1</v>
      </c>
      <c r="F7" s="8">
        <f t="shared" si="7"/>
        <v>938</v>
      </c>
      <c r="G7" s="9">
        <f>F7/938</f>
        <v>1</v>
      </c>
      <c r="H7" s="8">
        <f t="shared" si="7"/>
        <v>746</v>
      </c>
      <c r="I7" s="9">
        <f>H7/746</f>
        <v>1</v>
      </c>
      <c r="J7" s="8">
        <f>SUM(J4:J6)</f>
        <v>792</v>
      </c>
      <c r="K7" s="9">
        <f>J7/792</f>
        <v>1</v>
      </c>
      <c r="L7" s="9">
        <f t="shared" si="5"/>
        <v>-6.6037735849056603E-2</v>
      </c>
    </row>
    <row r="8" spans="1:12" ht="30" x14ac:dyDescent="0.25">
      <c r="A8" s="41" t="s">
        <v>5</v>
      </c>
      <c r="B8" s="47" t="s">
        <v>28</v>
      </c>
      <c r="C8" s="47"/>
      <c r="D8" s="47" t="s">
        <v>29</v>
      </c>
      <c r="E8" s="47"/>
      <c r="F8" s="47" t="s">
        <v>30</v>
      </c>
      <c r="G8" s="47"/>
      <c r="H8" s="47" t="s">
        <v>31</v>
      </c>
      <c r="I8" s="47"/>
      <c r="J8" s="47" t="s">
        <v>32</v>
      </c>
      <c r="K8" s="47"/>
      <c r="L8" s="4" t="s">
        <v>33</v>
      </c>
    </row>
    <row r="9" spans="1:12" x14ac:dyDescent="0.25">
      <c r="A9" s="37" t="s">
        <v>6</v>
      </c>
      <c r="B9" s="5">
        <v>62</v>
      </c>
      <c r="C9" s="6">
        <f>B9/848</f>
        <v>7.3113207547169809E-2</v>
      </c>
      <c r="D9" s="5">
        <v>79</v>
      </c>
      <c r="E9" s="6">
        <f>D9/977</f>
        <v>8.0859774820880248E-2</v>
      </c>
      <c r="F9" s="5">
        <v>68</v>
      </c>
      <c r="G9" s="6">
        <f>F9/938</f>
        <v>7.2494669509594878E-2</v>
      </c>
      <c r="H9" s="5">
        <v>47</v>
      </c>
      <c r="I9" s="6">
        <f>H9/746</f>
        <v>6.3002680965147453E-2</v>
      </c>
      <c r="J9" s="5">
        <v>65</v>
      </c>
      <c r="K9" s="6">
        <f>J9/792</f>
        <v>8.2070707070707072E-2</v>
      </c>
      <c r="L9" s="6">
        <f t="shared" ref="L9:L18" si="8">(J9-B9)/B9</f>
        <v>4.8387096774193547E-2</v>
      </c>
    </row>
    <row r="10" spans="1:12" x14ac:dyDescent="0.25">
      <c r="A10" s="37" t="s">
        <v>7</v>
      </c>
      <c r="B10" s="5">
        <v>3</v>
      </c>
      <c r="C10" s="6">
        <f t="shared" ref="C10:C35" si="9">B10/848</f>
        <v>3.5377358490566039E-3</v>
      </c>
      <c r="D10" s="5">
        <v>11</v>
      </c>
      <c r="E10" s="6">
        <f t="shared" ref="E10:E35" si="10">D10/977</f>
        <v>1.1258955987717503E-2</v>
      </c>
      <c r="F10" s="5">
        <v>10</v>
      </c>
      <c r="G10" s="6">
        <f t="shared" ref="G10:G35" si="11">F10/938</f>
        <v>1.0660980810234541E-2</v>
      </c>
      <c r="H10" s="5">
        <v>1</v>
      </c>
      <c r="I10" s="6">
        <f t="shared" ref="I10:I35" si="12">H10/746</f>
        <v>1.3404825737265416E-3</v>
      </c>
      <c r="J10" s="5">
        <v>6</v>
      </c>
      <c r="K10" s="6">
        <f t="shared" ref="K10:K35" si="13">J10/792</f>
        <v>7.575757575757576E-3</v>
      </c>
      <c r="L10" s="7" t="s">
        <v>34</v>
      </c>
    </row>
    <row r="11" spans="1:12" x14ac:dyDescent="0.25">
      <c r="A11" s="37" t="s">
        <v>8</v>
      </c>
      <c r="B11" s="5">
        <v>14</v>
      </c>
      <c r="C11" s="6">
        <f t="shared" si="9"/>
        <v>1.6509433962264151E-2</v>
      </c>
      <c r="D11" s="5">
        <v>23</v>
      </c>
      <c r="E11" s="6">
        <f t="shared" si="10"/>
        <v>2.3541453428863868E-2</v>
      </c>
      <c r="F11" s="5">
        <v>17</v>
      </c>
      <c r="G11" s="6">
        <f t="shared" si="11"/>
        <v>1.8123667377398719E-2</v>
      </c>
      <c r="H11" s="5">
        <v>19</v>
      </c>
      <c r="I11" s="6">
        <f t="shared" si="12"/>
        <v>2.5469168900804289E-2</v>
      </c>
      <c r="J11" s="5">
        <v>18</v>
      </c>
      <c r="K11" s="6">
        <f t="shared" si="13"/>
        <v>2.2727272727272728E-2</v>
      </c>
      <c r="L11" s="6">
        <f t="shared" si="8"/>
        <v>0.2857142857142857</v>
      </c>
    </row>
    <row r="12" spans="1:12" x14ac:dyDescent="0.25">
      <c r="A12" s="37" t="s">
        <v>9</v>
      </c>
      <c r="B12" s="5">
        <v>15</v>
      </c>
      <c r="C12" s="6">
        <f t="shared" si="9"/>
        <v>1.7688679245283018E-2</v>
      </c>
      <c r="D12" s="5">
        <v>25</v>
      </c>
      <c r="E12" s="6">
        <f t="shared" si="10"/>
        <v>2.5588536335721598E-2</v>
      </c>
      <c r="F12" s="5">
        <v>20</v>
      </c>
      <c r="G12" s="6">
        <f t="shared" si="11"/>
        <v>2.1321961620469083E-2</v>
      </c>
      <c r="H12" s="5">
        <v>10</v>
      </c>
      <c r="I12" s="6">
        <f t="shared" si="12"/>
        <v>1.3404825737265416E-2</v>
      </c>
      <c r="J12" s="5">
        <v>22</v>
      </c>
      <c r="K12" s="6">
        <f t="shared" si="13"/>
        <v>2.7777777777777776E-2</v>
      </c>
      <c r="L12" s="6">
        <f t="shared" si="8"/>
        <v>0.46666666666666667</v>
      </c>
    </row>
    <row r="13" spans="1:12" x14ac:dyDescent="0.25">
      <c r="A13" s="37" t="s">
        <v>10</v>
      </c>
      <c r="B13" s="5">
        <v>312</v>
      </c>
      <c r="C13" s="6">
        <f t="shared" si="9"/>
        <v>0.36792452830188677</v>
      </c>
      <c r="D13" s="5">
        <v>363</v>
      </c>
      <c r="E13" s="6">
        <f t="shared" si="10"/>
        <v>0.37154554759467756</v>
      </c>
      <c r="F13" s="5">
        <v>361</v>
      </c>
      <c r="G13" s="6">
        <f t="shared" si="11"/>
        <v>0.38486140724946694</v>
      </c>
      <c r="H13" s="5">
        <v>303</v>
      </c>
      <c r="I13" s="6">
        <f t="shared" si="12"/>
        <v>0.40616621983914208</v>
      </c>
      <c r="J13" s="5">
        <v>303</v>
      </c>
      <c r="K13" s="6">
        <f t="shared" si="13"/>
        <v>0.38257575757575757</v>
      </c>
      <c r="L13" s="6">
        <f t="shared" si="8"/>
        <v>-2.8846153846153848E-2</v>
      </c>
    </row>
    <row r="14" spans="1:12" x14ac:dyDescent="0.25">
      <c r="A14" s="37" t="s">
        <v>11</v>
      </c>
      <c r="B14" s="5">
        <v>5</v>
      </c>
      <c r="C14" s="6">
        <f t="shared" si="9"/>
        <v>5.89622641509434E-3</v>
      </c>
      <c r="D14" s="5">
        <v>6</v>
      </c>
      <c r="E14" s="6">
        <f t="shared" si="10"/>
        <v>6.1412487205731829E-3</v>
      </c>
      <c r="F14" s="5">
        <v>2</v>
      </c>
      <c r="G14" s="6">
        <f t="shared" si="11"/>
        <v>2.1321961620469083E-3</v>
      </c>
      <c r="H14" s="5">
        <v>2</v>
      </c>
      <c r="I14" s="6">
        <f t="shared" si="12"/>
        <v>2.6809651474530832E-3</v>
      </c>
      <c r="J14" s="5">
        <v>5</v>
      </c>
      <c r="K14" s="6">
        <f t="shared" si="13"/>
        <v>6.313131313131313E-3</v>
      </c>
      <c r="L14" s="6">
        <f t="shared" si="8"/>
        <v>0</v>
      </c>
    </row>
    <row r="15" spans="1:12" x14ac:dyDescent="0.25">
      <c r="A15" s="37" t="s">
        <v>12</v>
      </c>
      <c r="B15" s="5">
        <v>367</v>
      </c>
      <c r="C15" s="6">
        <f t="shared" si="9"/>
        <v>0.43278301886792453</v>
      </c>
      <c r="D15" s="5">
        <v>377</v>
      </c>
      <c r="E15" s="6">
        <f t="shared" si="10"/>
        <v>0.38587512794268169</v>
      </c>
      <c r="F15" s="5">
        <v>380</v>
      </c>
      <c r="G15" s="6">
        <f t="shared" si="11"/>
        <v>0.40511727078891258</v>
      </c>
      <c r="H15" s="5">
        <v>298</v>
      </c>
      <c r="I15" s="6">
        <f t="shared" si="12"/>
        <v>0.39946380697050937</v>
      </c>
      <c r="J15" s="5">
        <v>309</v>
      </c>
      <c r="K15" s="6">
        <f t="shared" si="13"/>
        <v>0.39015151515151514</v>
      </c>
      <c r="L15" s="6">
        <f t="shared" si="8"/>
        <v>-0.15803814713896458</v>
      </c>
    </row>
    <row r="16" spans="1:12" x14ac:dyDescent="0.25">
      <c r="A16" s="37" t="s">
        <v>13</v>
      </c>
      <c r="B16" s="5">
        <v>54</v>
      </c>
      <c r="C16" s="6">
        <f t="shared" si="9"/>
        <v>6.3679245283018868E-2</v>
      </c>
      <c r="D16" s="5">
        <v>75</v>
      </c>
      <c r="E16" s="6">
        <f t="shared" si="10"/>
        <v>7.6765609007164795E-2</v>
      </c>
      <c r="F16" s="5">
        <v>73</v>
      </c>
      <c r="G16" s="6">
        <f t="shared" si="11"/>
        <v>7.7825159914712158E-2</v>
      </c>
      <c r="H16" s="5">
        <v>63</v>
      </c>
      <c r="I16" s="6">
        <f t="shared" si="12"/>
        <v>8.4450402144772119E-2</v>
      </c>
      <c r="J16" s="5">
        <v>60</v>
      </c>
      <c r="K16" s="6">
        <f t="shared" si="13"/>
        <v>7.575757575757576E-2</v>
      </c>
      <c r="L16" s="6">
        <f t="shared" si="8"/>
        <v>0.1111111111111111</v>
      </c>
    </row>
    <row r="17" spans="1:12" x14ac:dyDescent="0.25">
      <c r="A17" s="37" t="s">
        <v>14</v>
      </c>
      <c r="B17" s="5">
        <v>16</v>
      </c>
      <c r="C17" s="6">
        <f t="shared" si="9"/>
        <v>1.8867924528301886E-2</v>
      </c>
      <c r="D17" s="5">
        <v>18</v>
      </c>
      <c r="E17" s="6">
        <f t="shared" si="10"/>
        <v>1.8423746161719549E-2</v>
      </c>
      <c r="F17" s="5">
        <v>7</v>
      </c>
      <c r="G17" s="6">
        <f t="shared" si="11"/>
        <v>7.462686567164179E-3</v>
      </c>
      <c r="H17" s="5">
        <v>3</v>
      </c>
      <c r="I17" s="6">
        <f t="shared" si="12"/>
        <v>4.0214477211796247E-3</v>
      </c>
      <c r="J17" s="5">
        <v>4</v>
      </c>
      <c r="K17" s="6">
        <f t="shared" si="13"/>
        <v>5.0505050505050509E-3</v>
      </c>
      <c r="L17" s="6">
        <f t="shared" si="8"/>
        <v>-0.75</v>
      </c>
    </row>
    <row r="18" spans="1:12" s="11" customFormat="1" x14ac:dyDescent="0.25">
      <c r="A18" s="44" t="s">
        <v>4</v>
      </c>
      <c r="B18" s="8">
        <f>SUM(B9:B17)</f>
        <v>848</v>
      </c>
      <c r="C18" s="9">
        <f t="shared" si="9"/>
        <v>1</v>
      </c>
      <c r="D18" s="8">
        <f t="shared" ref="D18:J18" si="14">SUM(D9:D17)</f>
        <v>977</v>
      </c>
      <c r="E18" s="9">
        <f t="shared" si="10"/>
        <v>1</v>
      </c>
      <c r="F18" s="8">
        <f t="shared" si="14"/>
        <v>938</v>
      </c>
      <c r="G18" s="9">
        <f t="shared" si="11"/>
        <v>1</v>
      </c>
      <c r="H18" s="8">
        <f t="shared" si="14"/>
        <v>746</v>
      </c>
      <c r="I18" s="9">
        <f t="shared" si="12"/>
        <v>1</v>
      </c>
      <c r="J18" s="8">
        <f t="shared" si="14"/>
        <v>792</v>
      </c>
      <c r="K18" s="9">
        <f t="shared" si="13"/>
        <v>1</v>
      </c>
      <c r="L18" s="9">
        <f t="shared" si="8"/>
        <v>-6.6037735849056603E-2</v>
      </c>
    </row>
    <row r="19" spans="1:12" ht="30" x14ac:dyDescent="0.25">
      <c r="A19" s="41" t="s">
        <v>15</v>
      </c>
      <c r="B19" s="47" t="s">
        <v>28</v>
      </c>
      <c r="C19" s="47"/>
      <c r="D19" s="47" t="s">
        <v>29</v>
      </c>
      <c r="E19" s="47"/>
      <c r="F19" s="47" t="s">
        <v>30</v>
      </c>
      <c r="G19" s="47"/>
      <c r="H19" s="47" t="s">
        <v>31</v>
      </c>
      <c r="I19" s="47"/>
      <c r="J19" s="47" t="s">
        <v>32</v>
      </c>
      <c r="K19" s="47"/>
      <c r="L19" s="4" t="s">
        <v>33</v>
      </c>
    </row>
    <row r="20" spans="1:12" x14ac:dyDescent="0.25">
      <c r="A20" s="37" t="s">
        <v>16</v>
      </c>
      <c r="B20" s="5">
        <v>279</v>
      </c>
      <c r="C20" s="6">
        <f t="shared" si="9"/>
        <v>0.32900943396226418</v>
      </c>
      <c r="D20" s="5">
        <v>336</v>
      </c>
      <c r="E20" s="6">
        <f t="shared" si="10"/>
        <v>0.34390992835209827</v>
      </c>
      <c r="F20" s="5">
        <v>334</v>
      </c>
      <c r="G20" s="6">
        <f t="shared" si="11"/>
        <v>0.35607675906183367</v>
      </c>
      <c r="H20" s="5">
        <v>247</v>
      </c>
      <c r="I20" s="6">
        <f t="shared" si="12"/>
        <v>0.33109919571045576</v>
      </c>
      <c r="J20" s="5">
        <v>269</v>
      </c>
      <c r="K20" s="6">
        <f t="shared" si="13"/>
        <v>0.33964646464646464</v>
      </c>
      <c r="L20" s="6">
        <f t="shared" ref="L20:L24" si="15">(J20-B20)/B20</f>
        <v>-3.5842293906810034E-2</v>
      </c>
    </row>
    <row r="21" spans="1:12" x14ac:dyDescent="0.25">
      <c r="A21" s="37" t="s">
        <v>17</v>
      </c>
      <c r="B21" s="5">
        <v>361</v>
      </c>
      <c r="C21" s="6">
        <f t="shared" si="9"/>
        <v>0.4257075471698113</v>
      </c>
      <c r="D21" s="5">
        <v>425</v>
      </c>
      <c r="E21" s="6">
        <f t="shared" si="10"/>
        <v>0.43500511770726713</v>
      </c>
      <c r="F21" s="5">
        <v>398</v>
      </c>
      <c r="G21" s="6">
        <f t="shared" si="11"/>
        <v>0.42430703624733473</v>
      </c>
      <c r="H21" s="5">
        <v>325</v>
      </c>
      <c r="I21" s="6">
        <f t="shared" si="12"/>
        <v>0.43565683646112602</v>
      </c>
      <c r="J21" s="5">
        <v>344</v>
      </c>
      <c r="K21" s="6">
        <f t="shared" si="13"/>
        <v>0.43434343434343436</v>
      </c>
      <c r="L21" s="6">
        <f t="shared" si="15"/>
        <v>-4.7091412742382273E-2</v>
      </c>
    </row>
    <row r="22" spans="1:12" x14ac:dyDescent="0.25">
      <c r="A22" s="37" t="s">
        <v>18</v>
      </c>
      <c r="B22" s="5">
        <v>158</v>
      </c>
      <c r="C22" s="6">
        <f t="shared" si="9"/>
        <v>0.18632075471698112</v>
      </c>
      <c r="D22" s="5">
        <v>159</v>
      </c>
      <c r="E22" s="6">
        <f t="shared" si="10"/>
        <v>0.16274309109518936</v>
      </c>
      <c r="F22" s="5">
        <v>161</v>
      </c>
      <c r="G22" s="6">
        <f t="shared" si="11"/>
        <v>0.17164179104477612</v>
      </c>
      <c r="H22" s="5">
        <v>133</v>
      </c>
      <c r="I22" s="6">
        <f t="shared" si="12"/>
        <v>0.17828418230563003</v>
      </c>
      <c r="J22" s="5">
        <v>139</v>
      </c>
      <c r="K22" s="6">
        <f t="shared" si="13"/>
        <v>0.1755050505050505</v>
      </c>
      <c r="L22" s="6">
        <f t="shared" si="15"/>
        <v>-0.12025316455696203</v>
      </c>
    </row>
    <row r="23" spans="1:12" x14ac:dyDescent="0.25">
      <c r="A23" s="37" t="s">
        <v>19</v>
      </c>
      <c r="B23" s="5">
        <v>50</v>
      </c>
      <c r="C23" s="6">
        <f t="shared" si="9"/>
        <v>5.8962264150943397E-2</v>
      </c>
      <c r="D23" s="5">
        <v>57</v>
      </c>
      <c r="E23" s="6">
        <f t="shared" si="10"/>
        <v>5.8341862845445243E-2</v>
      </c>
      <c r="F23" s="5">
        <v>45</v>
      </c>
      <c r="G23" s="6">
        <f t="shared" si="11"/>
        <v>4.7974413646055439E-2</v>
      </c>
      <c r="H23" s="5">
        <v>41</v>
      </c>
      <c r="I23" s="6">
        <f t="shared" si="12"/>
        <v>5.4959785522788206E-2</v>
      </c>
      <c r="J23" s="5">
        <v>40</v>
      </c>
      <c r="K23" s="6">
        <f t="shared" si="13"/>
        <v>5.0505050505050504E-2</v>
      </c>
      <c r="L23" s="6">
        <f t="shared" si="15"/>
        <v>-0.2</v>
      </c>
    </row>
    <row r="24" spans="1:12" s="11" customFormat="1" x14ac:dyDescent="0.25">
      <c r="A24" s="44" t="s">
        <v>4</v>
      </c>
      <c r="B24" s="8">
        <f>SUM(B20:B23)</f>
        <v>848</v>
      </c>
      <c r="C24" s="9">
        <f t="shared" si="9"/>
        <v>1</v>
      </c>
      <c r="D24" s="8">
        <f t="shared" ref="D24:J24" si="16">SUM(D20:D23)</f>
        <v>977</v>
      </c>
      <c r="E24" s="9">
        <f t="shared" si="10"/>
        <v>1</v>
      </c>
      <c r="F24" s="8">
        <f t="shared" si="16"/>
        <v>938</v>
      </c>
      <c r="G24" s="9">
        <f t="shared" si="11"/>
        <v>1</v>
      </c>
      <c r="H24" s="8">
        <f t="shared" si="16"/>
        <v>746</v>
      </c>
      <c r="I24" s="9">
        <f t="shared" si="12"/>
        <v>1</v>
      </c>
      <c r="J24" s="8">
        <f t="shared" si="16"/>
        <v>792</v>
      </c>
      <c r="K24" s="9">
        <f t="shared" si="13"/>
        <v>1</v>
      </c>
      <c r="L24" s="9">
        <f t="shared" si="15"/>
        <v>-6.6037735849056603E-2</v>
      </c>
    </row>
    <row r="25" spans="1:12" ht="30" x14ac:dyDescent="0.25">
      <c r="A25" s="45" t="s">
        <v>20</v>
      </c>
      <c r="B25" s="47" t="s">
        <v>28</v>
      </c>
      <c r="C25" s="47"/>
      <c r="D25" s="47" t="s">
        <v>29</v>
      </c>
      <c r="E25" s="47"/>
      <c r="F25" s="47" t="s">
        <v>30</v>
      </c>
      <c r="G25" s="47"/>
      <c r="H25" s="47" t="s">
        <v>31</v>
      </c>
      <c r="I25" s="47"/>
      <c r="J25" s="47" t="s">
        <v>32</v>
      </c>
      <c r="K25" s="47"/>
      <c r="L25" s="4" t="s">
        <v>33</v>
      </c>
    </row>
    <row r="26" spans="1:12" x14ac:dyDescent="0.25">
      <c r="A26" s="37" t="s">
        <v>21</v>
      </c>
      <c r="B26" s="5">
        <v>444</v>
      </c>
      <c r="C26" s="6">
        <f t="shared" si="9"/>
        <v>0.52358490566037741</v>
      </c>
      <c r="D26" s="5">
        <v>516</v>
      </c>
      <c r="E26" s="6">
        <f t="shared" si="10"/>
        <v>0.52814738996929378</v>
      </c>
      <c r="F26" s="5">
        <v>549</v>
      </c>
      <c r="G26" s="6">
        <f t="shared" si="11"/>
        <v>0.58528784648187637</v>
      </c>
      <c r="H26" s="5">
        <v>443</v>
      </c>
      <c r="I26" s="6">
        <f t="shared" si="12"/>
        <v>0.59383378016085786</v>
      </c>
      <c r="J26" s="5">
        <v>495</v>
      </c>
      <c r="K26" s="6">
        <f t="shared" si="13"/>
        <v>0.625</v>
      </c>
      <c r="L26" s="6">
        <f t="shared" ref="L26:L31" si="17">(J26-B26)/B26</f>
        <v>0.11486486486486487</v>
      </c>
    </row>
    <row r="27" spans="1:12" x14ac:dyDescent="0.25">
      <c r="A27" s="37" t="s">
        <v>22</v>
      </c>
      <c r="B27" s="5">
        <v>161</v>
      </c>
      <c r="C27" s="6">
        <f t="shared" si="9"/>
        <v>0.18985849056603774</v>
      </c>
      <c r="D27" s="5">
        <v>185</v>
      </c>
      <c r="E27" s="6">
        <f t="shared" si="10"/>
        <v>0.18935516888433981</v>
      </c>
      <c r="F27" s="5">
        <v>180</v>
      </c>
      <c r="G27" s="6">
        <f t="shared" si="11"/>
        <v>0.19189765458422176</v>
      </c>
      <c r="H27" s="5">
        <v>139</v>
      </c>
      <c r="I27" s="6">
        <f t="shared" si="12"/>
        <v>0.18632707774798929</v>
      </c>
      <c r="J27" s="5">
        <v>141</v>
      </c>
      <c r="K27" s="6">
        <f t="shared" si="13"/>
        <v>0.17803030303030304</v>
      </c>
      <c r="L27" s="6">
        <f t="shared" si="17"/>
        <v>-0.12422360248447205</v>
      </c>
    </row>
    <row r="28" spans="1:12" x14ac:dyDescent="0.25">
      <c r="A28" s="37" t="s">
        <v>23</v>
      </c>
      <c r="B28" s="5">
        <v>81</v>
      </c>
      <c r="C28" s="6">
        <f t="shared" si="9"/>
        <v>9.5518867924528308E-2</v>
      </c>
      <c r="D28" s="5">
        <v>99</v>
      </c>
      <c r="E28" s="6">
        <f t="shared" si="10"/>
        <v>0.10133060388945753</v>
      </c>
      <c r="F28" s="5">
        <v>77</v>
      </c>
      <c r="G28" s="6">
        <f t="shared" si="11"/>
        <v>8.2089552238805971E-2</v>
      </c>
      <c r="H28" s="5">
        <v>82</v>
      </c>
      <c r="I28" s="6">
        <f t="shared" si="12"/>
        <v>0.10991957104557641</v>
      </c>
      <c r="J28" s="5">
        <v>77</v>
      </c>
      <c r="K28" s="6">
        <f t="shared" si="13"/>
        <v>9.7222222222222224E-2</v>
      </c>
      <c r="L28" s="6">
        <f t="shared" si="17"/>
        <v>-4.9382716049382713E-2</v>
      </c>
    </row>
    <row r="29" spans="1:12" x14ac:dyDescent="0.25">
      <c r="A29" s="37" t="s">
        <v>24</v>
      </c>
      <c r="B29" s="5">
        <v>5</v>
      </c>
      <c r="C29" s="6">
        <f t="shared" si="9"/>
        <v>5.89622641509434E-3</v>
      </c>
      <c r="D29" s="5">
        <v>9</v>
      </c>
      <c r="E29" s="6">
        <f t="shared" si="10"/>
        <v>9.2118730808597744E-3</v>
      </c>
      <c r="F29" s="5">
        <v>15</v>
      </c>
      <c r="G29" s="6">
        <f t="shared" si="11"/>
        <v>1.5991471215351813E-2</v>
      </c>
      <c r="H29" s="5">
        <v>8</v>
      </c>
      <c r="I29" s="6">
        <f t="shared" si="12"/>
        <v>1.0723860589812333E-2</v>
      </c>
      <c r="J29" s="5">
        <v>7</v>
      </c>
      <c r="K29" s="6">
        <f t="shared" si="13"/>
        <v>8.8383838383838381E-3</v>
      </c>
      <c r="L29" s="6">
        <f t="shared" si="17"/>
        <v>0.4</v>
      </c>
    </row>
    <row r="30" spans="1:12" x14ac:dyDescent="0.25">
      <c r="A30" s="37" t="s">
        <v>25</v>
      </c>
      <c r="B30" s="5">
        <v>157</v>
      </c>
      <c r="C30" s="6">
        <f t="shared" si="9"/>
        <v>0.18514150943396226</v>
      </c>
      <c r="D30" s="5">
        <v>168</v>
      </c>
      <c r="E30" s="6">
        <f t="shared" si="10"/>
        <v>0.17195496417604914</v>
      </c>
      <c r="F30" s="5">
        <v>117</v>
      </c>
      <c r="G30" s="6">
        <f t="shared" si="11"/>
        <v>0.12473347547974413</v>
      </c>
      <c r="H30" s="5">
        <v>74</v>
      </c>
      <c r="I30" s="6">
        <f t="shared" si="12"/>
        <v>9.9195710455764072E-2</v>
      </c>
      <c r="J30" s="5">
        <v>72</v>
      </c>
      <c r="K30" s="6">
        <f t="shared" si="13"/>
        <v>9.0909090909090912E-2</v>
      </c>
      <c r="L30" s="6">
        <f t="shared" si="17"/>
        <v>-0.54140127388535031</v>
      </c>
    </row>
    <row r="31" spans="1:12" s="11" customFormat="1" x14ac:dyDescent="0.25">
      <c r="A31" s="44" t="s">
        <v>4</v>
      </c>
      <c r="B31" s="8">
        <f>SUM(B26:B30)</f>
        <v>848</v>
      </c>
      <c r="C31" s="9">
        <f t="shared" si="9"/>
        <v>1</v>
      </c>
      <c r="D31" s="8">
        <f>SUM(D26:D30)</f>
        <v>977</v>
      </c>
      <c r="E31" s="9">
        <f t="shared" si="10"/>
        <v>1</v>
      </c>
      <c r="F31" s="8">
        <f>SUM(F26:F30)</f>
        <v>938</v>
      </c>
      <c r="G31" s="9">
        <f t="shared" si="11"/>
        <v>1</v>
      </c>
      <c r="H31" s="8">
        <f>SUM(H26:H30)</f>
        <v>746</v>
      </c>
      <c r="I31" s="9">
        <f t="shared" si="12"/>
        <v>1</v>
      </c>
      <c r="J31" s="8">
        <f>SUM(J26:J30)</f>
        <v>792</v>
      </c>
      <c r="K31" s="9">
        <f t="shared" si="13"/>
        <v>1</v>
      </c>
      <c r="L31" s="9">
        <f t="shared" si="17"/>
        <v>-6.6037735849056603E-2</v>
      </c>
    </row>
    <row r="32" spans="1:12" ht="30" x14ac:dyDescent="0.25">
      <c r="A32" s="41" t="s">
        <v>26</v>
      </c>
      <c r="B32" s="47" t="s">
        <v>28</v>
      </c>
      <c r="C32" s="47"/>
      <c r="D32" s="47" t="s">
        <v>29</v>
      </c>
      <c r="E32" s="47"/>
      <c r="F32" s="47" t="s">
        <v>30</v>
      </c>
      <c r="G32" s="47"/>
      <c r="H32" s="47" t="s">
        <v>31</v>
      </c>
      <c r="I32" s="47"/>
      <c r="J32" s="47" t="s">
        <v>32</v>
      </c>
      <c r="K32" s="47"/>
      <c r="L32" s="4" t="s">
        <v>33</v>
      </c>
    </row>
    <row r="33" spans="1:12" ht="30" x14ac:dyDescent="0.25">
      <c r="A33" s="46" t="s">
        <v>86</v>
      </c>
      <c r="B33" s="5">
        <v>580</v>
      </c>
      <c r="C33" s="6">
        <f t="shared" si="9"/>
        <v>0.68396226415094341</v>
      </c>
      <c r="D33" s="5">
        <v>661</v>
      </c>
      <c r="E33" s="6">
        <f t="shared" si="10"/>
        <v>0.67656090071647901</v>
      </c>
      <c r="F33" s="5">
        <v>566</v>
      </c>
      <c r="G33" s="6">
        <f t="shared" si="11"/>
        <v>0.60341151385927505</v>
      </c>
      <c r="H33" s="5">
        <v>490</v>
      </c>
      <c r="I33" s="6">
        <f t="shared" si="12"/>
        <v>0.65683646112600536</v>
      </c>
      <c r="J33" s="5">
        <v>474</v>
      </c>
      <c r="K33" s="6">
        <f t="shared" si="13"/>
        <v>0.59848484848484851</v>
      </c>
      <c r="L33" s="6">
        <f t="shared" ref="L33:L35" si="18">(J33-B33)/B33</f>
        <v>-0.18275862068965518</v>
      </c>
    </row>
    <row r="34" spans="1:12" x14ac:dyDescent="0.25">
      <c r="A34" s="37" t="s">
        <v>27</v>
      </c>
      <c r="B34" s="5">
        <v>268</v>
      </c>
      <c r="C34" s="6">
        <f t="shared" si="9"/>
        <v>0.31603773584905659</v>
      </c>
      <c r="D34" s="5">
        <v>316</v>
      </c>
      <c r="E34" s="6">
        <f t="shared" si="10"/>
        <v>0.32343909928352099</v>
      </c>
      <c r="F34" s="5">
        <v>372</v>
      </c>
      <c r="G34" s="6">
        <f t="shared" si="11"/>
        <v>0.39658848614072495</v>
      </c>
      <c r="H34" s="5">
        <v>256</v>
      </c>
      <c r="I34" s="6">
        <f t="shared" si="12"/>
        <v>0.34316353887399464</v>
      </c>
      <c r="J34" s="5">
        <v>318</v>
      </c>
      <c r="K34" s="6">
        <f t="shared" si="13"/>
        <v>0.40151515151515149</v>
      </c>
      <c r="L34" s="6">
        <f t="shared" si="18"/>
        <v>0.18656716417910449</v>
      </c>
    </row>
    <row r="35" spans="1:12" s="11" customFormat="1" x14ac:dyDescent="0.25">
      <c r="A35" s="44" t="s">
        <v>4</v>
      </c>
      <c r="B35" s="8">
        <f>SUM(B33:B34)</f>
        <v>848</v>
      </c>
      <c r="C35" s="9">
        <f t="shared" si="9"/>
        <v>1</v>
      </c>
      <c r="D35" s="8">
        <f t="shared" ref="D35:J35" si="19">SUM(D33:D34)</f>
        <v>977</v>
      </c>
      <c r="E35" s="9">
        <f t="shared" si="10"/>
        <v>1</v>
      </c>
      <c r="F35" s="8">
        <f t="shared" si="19"/>
        <v>938</v>
      </c>
      <c r="G35" s="9">
        <f t="shared" si="11"/>
        <v>1</v>
      </c>
      <c r="H35" s="8">
        <f t="shared" si="19"/>
        <v>746</v>
      </c>
      <c r="I35" s="9">
        <f t="shared" si="12"/>
        <v>1</v>
      </c>
      <c r="J35" s="8">
        <f t="shared" si="19"/>
        <v>792</v>
      </c>
      <c r="K35" s="9">
        <f t="shared" si="13"/>
        <v>1</v>
      </c>
      <c r="L35" s="9">
        <f t="shared" si="18"/>
        <v>-6.6037735849056603E-2</v>
      </c>
    </row>
  </sheetData>
  <mergeCells count="26">
    <mergeCell ref="A1:L2"/>
    <mergeCell ref="B3:C3"/>
    <mergeCell ref="D3:E3"/>
    <mergeCell ref="F3:G3"/>
    <mergeCell ref="H3:I3"/>
    <mergeCell ref="J3:K3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19:C19"/>
    <mergeCell ref="D19:E19"/>
    <mergeCell ref="F19:G19"/>
    <mergeCell ref="H19:I19"/>
    <mergeCell ref="J19:K19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opLeftCell="A32" workbookViewId="0">
      <selection activeCell="A47" sqref="A1:A1048576"/>
    </sheetView>
  </sheetViews>
  <sheetFormatPr defaultRowHeight="15" x14ac:dyDescent="0.25"/>
  <cols>
    <col min="1" max="1" width="38.140625" style="38" customWidth="1"/>
    <col min="2" max="2" width="18.5703125" style="10" customWidth="1"/>
    <col min="3" max="4" width="13.140625" style="10" customWidth="1"/>
    <col min="5" max="5" width="13.140625" style="20" customWidth="1"/>
    <col min="6" max="6" width="13.140625" style="10" customWidth="1"/>
    <col min="7" max="7" width="13.140625" style="20" customWidth="1"/>
    <col min="8" max="8" width="13.140625" style="21" customWidth="1"/>
  </cols>
  <sheetData>
    <row r="1" spans="1:8" x14ac:dyDescent="0.25">
      <c r="A1" s="48" t="s">
        <v>40</v>
      </c>
      <c r="B1" s="48"/>
      <c r="C1" s="48"/>
      <c r="D1" s="48"/>
      <c r="E1" s="48"/>
      <c r="F1" s="48"/>
      <c r="G1" s="48"/>
      <c r="H1" s="48"/>
    </row>
    <row r="2" spans="1:8" x14ac:dyDescent="0.25">
      <c r="A2" s="53"/>
      <c r="B2" s="53"/>
      <c r="C2" s="53"/>
      <c r="D2" s="53"/>
      <c r="E2" s="53"/>
      <c r="F2" s="53"/>
      <c r="G2" s="53"/>
      <c r="H2" s="53"/>
    </row>
    <row r="3" spans="1:8" ht="30" x14ac:dyDescent="0.25">
      <c r="A3" s="42" t="s">
        <v>36</v>
      </c>
      <c r="B3" s="2" t="s">
        <v>37</v>
      </c>
      <c r="C3" s="13" t="s">
        <v>78</v>
      </c>
      <c r="D3" s="13" t="s">
        <v>79</v>
      </c>
      <c r="E3" s="14" t="s">
        <v>80</v>
      </c>
      <c r="F3" s="13" t="s">
        <v>81</v>
      </c>
      <c r="G3" s="14" t="s">
        <v>38</v>
      </c>
      <c r="H3" s="15" t="s">
        <v>82</v>
      </c>
    </row>
    <row r="4" spans="1:8" x14ac:dyDescent="0.25">
      <c r="A4" s="54" t="s">
        <v>41</v>
      </c>
      <c r="B4" s="3" t="s">
        <v>28</v>
      </c>
      <c r="C4" s="3">
        <v>876</v>
      </c>
      <c r="D4" s="3">
        <v>733</v>
      </c>
      <c r="E4" s="16">
        <v>0.86727241592814341</v>
      </c>
      <c r="F4" s="3">
        <v>565</v>
      </c>
      <c r="G4" s="16">
        <v>0.68679951151774998</v>
      </c>
      <c r="H4" s="17" t="s">
        <v>34</v>
      </c>
    </row>
    <row r="5" spans="1:8" x14ac:dyDescent="0.25">
      <c r="A5" s="55"/>
      <c r="B5" s="3" t="s">
        <v>29</v>
      </c>
      <c r="C5" s="5">
        <v>1019</v>
      </c>
      <c r="D5" s="5">
        <v>840</v>
      </c>
      <c r="E5" s="18">
        <v>0.85400420081645911</v>
      </c>
      <c r="F5" s="5">
        <v>601</v>
      </c>
      <c r="G5" s="18">
        <v>0.65766279266775085</v>
      </c>
      <c r="H5" s="19" t="s">
        <v>34</v>
      </c>
    </row>
    <row r="6" spans="1:8" x14ac:dyDescent="0.25">
      <c r="A6" s="55"/>
      <c r="B6" s="3" t="s">
        <v>30</v>
      </c>
      <c r="C6" s="5">
        <v>982</v>
      </c>
      <c r="D6" s="5">
        <v>832</v>
      </c>
      <c r="E6" s="18">
        <v>0.87767457488037393</v>
      </c>
      <c r="F6" s="5">
        <v>662</v>
      </c>
      <c r="G6" s="18">
        <v>0.72368996438760447</v>
      </c>
      <c r="H6" s="19" t="s">
        <v>34</v>
      </c>
    </row>
    <row r="7" spans="1:8" x14ac:dyDescent="0.25">
      <c r="A7" s="55"/>
      <c r="B7" s="3" t="s">
        <v>31</v>
      </c>
      <c r="C7" s="5">
        <v>782</v>
      </c>
      <c r="D7" s="5">
        <v>650</v>
      </c>
      <c r="E7" s="18">
        <v>0.85168871698476967</v>
      </c>
      <c r="F7" s="5">
        <v>526</v>
      </c>
      <c r="G7" s="18">
        <v>0.71195357475111065</v>
      </c>
      <c r="H7" s="19" t="s">
        <v>34</v>
      </c>
    </row>
    <row r="8" spans="1:8" x14ac:dyDescent="0.25">
      <c r="A8" s="56"/>
      <c r="B8" s="3" t="s">
        <v>32</v>
      </c>
      <c r="C8" s="5">
        <v>827</v>
      </c>
      <c r="D8" s="5">
        <v>733</v>
      </c>
      <c r="E8" s="18">
        <v>0.89483783809038564</v>
      </c>
      <c r="F8" s="5">
        <v>557</v>
      </c>
      <c r="G8" s="18">
        <v>0.73068329824562928</v>
      </c>
      <c r="H8" s="19" t="s">
        <v>34</v>
      </c>
    </row>
    <row r="10" spans="1:8" ht="30" x14ac:dyDescent="0.25">
      <c r="A10" s="41" t="s">
        <v>39</v>
      </c>
      <c r="B10" s="2" t="s">
        <v>37</v>
      </c>
      <c r="C10" s="13" t="s">
        <v>78</v>
      </c>
      <c r="D10" s="13" t="s">
        <v>79</v>
      </c>
      <c r="E10" s="14" t="s">
        <v>80</v>
      </c>
      <c r="F10" s="13" t="s">
        <v>81</v>
      </c>
      <c r="G10" s="14" t="s">
        <v>38</v>
      </c>
      <c r="H10" s="15" t="s">
        <v>82</v>
      </c>
    </row>
    <row r="11" spans="1:8" x14ac:dyDescent="0.25">
      <c r="A11" s="51" t="s">
        <v>42</v>
      </c>
      <c r="B11" s="3" t="s">
        <v>28</v>
      </c>
      <c r="C11" s="5">
        <v>161</v>
      </c>
      <c r="D11" s="5">
        <v>139</v>
      </c>
      <c r="E11" s="18">
        <v>0.86335403726708071</v>
      </c>
      <c r="F11" s="5">
        <v>97</v>
      </c>
      <c r="G11" s="18">
        <v>0.60248447204968947</v>
      </c>
      <c r="H11" s="19">
        <v>2.1869565217391305</v>
      </c>
    </row>
    <row r="12" spans="1:8" x14ac:dyDescent="0.25">
      <c r="A12" s="51"/>
      <c r="B12" s="3" t="s">
        <v>29</v>
      </c>
      <c r="C12" s="5">
        <v>187</v>
      </c>
      <c r="D12" s="5">
        <v>151</v>
      </c>
      <c r="E12" s="18">
        <v>0.80748663101604279</v>
      </c>
      <c r="F12" s="5">
        <v>105</v>
      </c>
      <c r="G12" s="18">
        <v>0.56149732620320858</v>
      </c>
      <c r="H12" s="19">
        <v>2.1255033557046978</v>
      </c>
    </row>
    <row r="13" spans="1:8" x14ac:dyDescent="0.25">
      <c r="A13" s="51"/>
      <c r="B13" s="3" t="s">
        <v>30</v>
      </c>
      <c r="C13" s="5">
        <v>168</v>
      </c>
      <c r="D13" s="5">
        <v>131</v>
      </c>
      <c r="E13" s="18">
        <v>0.77976190476190477</v>
      </c>
      <c r="F13" s="5">
        <v>96</v>
      </c>
      <c r="G13" s="18">
        <v>0.5714285714285714</v>
      </c>
      <c r="H13" s="19">
        <v>2.3496183206106873</v>
      </c>
    </row>
    <row r="14" spans="1:8" x14ac:dyDescent="0.25">
      <c r="A14" s="51"/>
      <c r="B14" s="3" t="s">
        <v>31</v>
      </c>
      <c r="C14" s="5">
        <v>152</v>
      </c>
      <c r="D14" s="5">
        <v>117</v>
      </c>
      <c r="E14" s="18">
        <v>0.76973684210526316</v>
      </c>
      <c r="F14" s="5">
        <v>94</v>
      </c>
      <c r="G14" s="18">
        <v>0.61842105263157898</v>
      </c>
      <c r="H14" s="19">
        <v>2.4586206896551723</v>
      </c>
    </row>
    <row r="15" spans="1:8" x14ac:dyDescent="0.25">
      <c r="A15" s="51"/>
      <c r="B15" s="3" t="s">
        <v>32</v>
      </c>
      <c r="C15" s="5">
        <v>112</v>
      </c>
      <c r="D15" s="5">
        <v>94</v>
      </c>
      <c r="E15" s="18">
        <v>0.8392857142857143</v>
      </c>
      <c r="F15" s="5">
        <v>74</v>
      </c>
      <c r="G15" s="18">
        <v>0.6607142857142857</v>
      </c>
      <c r="H15" s="19">
        <v>2.4849462365591397</v>
      </c>
    </row>
    <row r="16" spans="1:8" ht="30" x14ac:dyDescent="0.25">
      <c r="A16" s="43"/>
      <c r="B16" s="2" t="s">
        <v>37</v>
      </c>
      <c r="C16" s="13" t="s">
        <v>78</v>
      </c>
      <c r="D16" s="13" t="s">
        <v>79</v>
      </c>
      <c r="E16" s="14" t="s">
        <v>80</v>
      </c>
      <c r="F16" s="13" t="s">
        <v>81</v>
      </c>
      <c r="G16" s="14" t="s">
        <v>38</v>
      </c>
      <c r="H16" s="15" t="s">
        <v>82</v>
      </c>
    </row>
    <row r="17" spans="1:8" x14ac:dyDescent="0.25">
      <c r="A17" s="51" t="s">
        <v>43</v>
      </c>
      <c r="B17" s="3" t="s">
        <v>28</v>
      </c>
      <c r="C17" s="5">
        <v>109</v>
      </c>
      <c r="D17" s="5">
        <v>95</v>
      </c>
      <c r="E17" s="18">
        <v>0.87155963302752293</v>
      </c>
      <c r="F17" s="5">
        <v>69</v>
      </c>
      <c r="G17" s="18">
        <v>0.6330275229357798</v>
      </c>
      <c r="H17" s="19">
        <v>2.4</v>
      </c>
    </row>
    <row r="18" spans="1:8" x14ac:dyDescent="0.25">
      <c r="A18" s="51"/>
      <c r="B18" s="3" t="s">
        <v>29</v>
      </c>
      <c r="C18" s="5">
        <v>129</v>
      </c>
      <c r="D18" s="5">
        <v>113</v>
      </c>
      <c r="E18" s="18">
        <v>0.87596899224806202</v>
      </c>
      <c r="F18" s="5">
        <v>70</v>
      </c>
      <c r="G18" s="18">
        <v>0.54263565891472865</v>
      </c>
      <c r="H18" s="19">
        <v>2.0265486725663715</v>
      </c>
    </row>
    <row r="19" spans="1:8" x14ac:dyDescent="0.25">
      <c r="A19" s="51"/>
      <c r="B19" s="3" t="s">
        <v>30</v>
      </c>
      <c r="C19" s="5">
        <v>119</v>
      </c>
      <c r="D19" s="5">
        <v>94</v>
      </c>
      <c r="E19" s="18">
        <v>0.78991596638655459</v>
      </c>
      <c r="F19" s="5">
        <v>70</v>
      </c>
      <c r="G19" s="18">
        <v>0.58823529411764708</v>
      </c>
      <c r="H19" s="19">
        <v>2.4326086956521737</v>
      </c>
    </row>
    <row r="20" spans="1:8" x14ac:dyDescent="0.25">
      <c r="A20" s="51"/>
      <c r="B20" s="3" t="s">
        <v>31</v>
      </c>
      <c r="C20" s="5">
        <v>90</v>
      </c>
      <c r="D20" s="5">
        <v>71</v>
      </c>
      <c r="E20" s="18">
        <v>0.78888888888888886</v>
      </c>
      <c r="F20" s="5">
        <v>52</v>
      </c>
      <c r="G20" s="18">
        <v>0.57777777777777772</v>
      </c>
      <c r="H20" s="19">
        <v>2.4492957746478874</v>
      </c>
    </row>
    <row r="21" spans="1:8" x14ac:dyDescent="0.25">
      <c r="A21" s="51"/>
      <c r="B21" s="3" t="s">
        <v>32</v>
      </c>
      <c r="C21" s="5">
        <v>75</v>
      </c>
      <c r="D21" s="5">
        <v>65</v>
      </c>
      <c r="E21" s="18">
        <v>0.8666666666666667</v>
      </c>
      <c r="F21" s="5">
        <v>54</v>
      </c>
      <c r="G21" s="18">
        <v>0.72</v>
      </c>
      <c r="H21" s="19">
        <v>2.5384615384615383</v>
      </c>
    </row>
    <row r="22" spans="1:8" ht="30" x14ac:dyDescent="0.25">
      <c r="A22" s="43"/>
      <c r="B22" s="2" t="s">
        <v>37</v>
      </c>
      <c r="C22" s="13" t="s">
        <v>78</v>
      </c>
      <c r="D22" s="13" t="s">
        <v>79</v>
      </c>
      <c r="E22" s="14" t="s">
        <v>80</v>
      </c>
      <c r="F22" s="13" t="s">
        <v>81</v>
      </c>
      <c r="G22" s="14" t="s">
        <v>38</v>
      </c>
      <c r="H22" s="15" t="s">
        <v>82</v>
      </c>
    </row>
    <row r="23" spans="1:8" x14ac:dyDescent="0.25">
      <c r="A23" s="51" t="s">
        <v>44</v>
      </c>
      <c r="B23" s="3" t="s">
        <v>28</v>
      </c>
      <c r="C23" s="5">
        <v>83</v>
      </c>
      <c r="D23" s="5">
        <v>67</v>
      </c>
      <c r="E23" s="18">
        <v>0.80722891566265065</v>
      </c>
      <c r="F23" s="5">
        <v>46</v>
      </c>
      <c r="G23" s="18">
        <v>0.55421686746987953</v>
      </c>
      <c r="H23" s="19">
        <v>2.3590909090909089</v>
      </c>
    </row>
    <row r="24" spans="1:8" x14ac:dyDescent="0.25">
      <c r="A24" s="51"/>
      <c r="B24" s="3" t="s">
        <v>29</v>
      </c>
      <c r="C24" s="5">
        <v>75</v>
      </c>
      <c r="D24" s="5">
        <v>57</v>
      </c>
      <c r="E24" s="18">
        <v>0.76</v>
      </c>
      <c r="F24" s="5">
        <v>40</v>
      </c>
      <c r="G24" s="18">
        <v>0.53333333333333333</v>
      </c>
      <c r="H24" s="19">
        <v>2.1403508771929824</v>
      </c>
    </row>
    <row r="25" spans="1:8" x14ac:dyDescent="0.25">
      <c r="A25" s="51"/>
      <c r="B25" s="3" t="s">
        <v>30</v>
      </c>
      <c r="C25" s="5">
        <v>70</v>
      </c>
      <c r="D25" s="5">
        <v>52</v>
      </c>
      <c r="E25" s="18">
        <v>0.74285714285714288</v>
      </c>
      <c r="F25" s="5">
        <v>37</v>
      </c>
      <c r="G25" s="18">
        <v>0.52857142857142858</v>
      </c>
      <c r="H25" s="19">
        <v>2.2134615384615386</v>
      </c>
    </row>
    <row r="26" spans="1:8" x14ac:dyDescent="0.25">
      <c r="A26" s="51"/>
      <c r="B26" s="3" t="s">
        <v>31</v>
      </c>
      <c r="C26" s="3">
        <v>21</v>
      </c>
      <c r="D26" s="3">
        <v>15</v>
      </c>
      <c r="E26" s="18">
        <v>0.7142857142857143</v>
      </c>
      <c r="F26" s="3">
        <v>11</v>
      </c>
      <c r="G26" s="18">
        <v>0.52380952380952384</v>
      </c>
      <c r="H26" s="19">
        <v>2.2000000000000002</v>
      </c>
    </row>
    <row r="27" spans="1:8" x14ac:dyDescent="0.25">
      <c r="A27" s="51"/>
      <c r="B27" s="3" t="s">
        <v>32</v>
      </c>
      <c r="C27" s="5">
        <v>27</v>
      </c>
      <c r="D27" s="5">
        <v>24</v>
      </c>
      <c r="E27" s="18">
        <v>0.88888888888888884</v>
      </c>
      <c r="F27" s="5">
        <v>19</v>
      </c>
      <c r="G27" s="18">
        <v>0.70370370370370372</v>
      </c>
      <c r="H27" s="19">
        <v>2.3916666666666671</v>
      </c>
    </row>
    <row r="28" spans="1:8" ht="30" x14ac:dyDescent="0.25">
      <c r="A28" s="43"/>
      <c r="B28" s="2" t="s">
        <v>37</v>
      </c>
      <c r="C28" s="13" t="s">
        <v>78</v>
      </c>
      <c r="D28" s="13" t="s">
        <v>79</v>
      </c>
      <c r="E28" s="14" t="s">
        <v>80</v>
      </c>
      <c r="F28" s="13" t="s">
        <v>81</v>
      </c>
      <c r="G28" s="14" t="s">
        <v>38</v>
      </c>
      <c r="H28" s="15" t="s">
        <v>82</v>
      </c>
    </row>
    <row r="29" spans="1:8" x14ac:dyDescent="0.25">
      <c r="A29" s="51" t="s">
        <v>45</v>
      </c>
      <c r="B29" s="3" t="s">
        <v>28</v>
      </c>
      <c r="C29" s="5">
        <v>271</v>
      </c>
      <c r="D29" s="5">
        <v>219</v>
      </c>
      <c r="E29" s="18">
        <v>0.80811808118081185</v>
      </c>
      <c r="F29" s="5">
        <v>171</v>
      </c>
      <c r="G29" s="18">
        <v>0.63099630996309963</v>
      </c>
      <c r="H29" s="19">
        <v>2.3909523809523807</v>
      </c>
    </row>
    <row r="30" spans="1:8" x14ac:dyDescent="0.25">
      <c r="A30" s="51"/>
      <c r="B30" s="3" t="s">
        <v>29</v>
      </c>
      <c r="C30" s="5">
        <v>314</v>
      </c>
      <c r="D30" s="5">
        <v>253</v>
      </c>
      <c r="E30" s="18">
        <v>0.80573248407643316</v>
      </c>
      <c r="F30" s="5">
        <v>181</v>
      </c>
      <c r="G30" s="18">
        <v>0.57643312101910826</v>
      </c>
      <c r="H30" s="19">
        <v>2.1724696356275301</v>
      </c>
    </row>
    <row r="31" spans="1:8" x14ac:dyDescent="0.25">
      <c r="A31" s="51"/>
      <c r="B31" s="3" t="s">
        <v>30</v>
      </c>
      <c r="C31" s="5">
        <v>346</v>
      </c>
      <c r="D31" s="5">
        <v>313</v>
      </c>
      <c r="E31" s="18">
        <v>0.90462427745664742</v>
      </c>
      <c r="F31" s="5">
        <v>264</v>
      </c>
      <c r="G31" s="18">
        <v>0.76300578034682076</v>
      </c>
      <c r="H31" s="19">
        <v>2.662379421221865</v>
      </c>
    </row>
    <row r="32" spans="1:8" x14ac:dyDescent="0.25">
      <c r="A32" s="51"/>
      <c r="B32" s="3" t="s">
        <v>31</v>
      </c>
      <c r="C32" s="5">
        <v>270</v>
      </c>
      <c r="D32" s="5">
        <v>228</v>
      </c>
      <c r="E32" s="18">
        <v>0.84444444444444444</v>
      </c>
      <c r="F32" s="5">
        <v>185</v>
      </c>
      <c r="G32" s="18">
        <v>0.68518518518518523</v>
      </c>
      <c r="H32" s="19">
        <v>2.5296460176991151</v>
      </c>
    </row>
    <row r="33" spans="1:8" x14ac:dyDescent="0.25">
      <c r="A33" s="51"/>
      <c r="B33" s="3" t="s">
        <v>32</v>
      </c>
      <c r="C33" s="5">
        <v>291</v>
      </c>
      <c r="D33" s="5">
        <v>263</v>
      </c>
      <c r="E33" s="18">
        <v>0.90378006872852235</v>
      </c>
      <c r="F33" s="5">
        <v>225</v>
      </c>
      <c r="G33" s="18">
        <v>0.77319587628865982</v>
      </c>
      <c r="H33" s="19">
        <v>2.6496153846153847</v>
      </c>
    </row>
    <row r="34" spans="1:8" ht="30" x14ac:dyDescent="0.25">
      <c r="A34" s="43"/>
      <c r="B34" s="2" t="s">
        <v>37</v>
      </c>
      <c r="C34" s="13" t="s">
        <v>78</v>
      </c>
      <c r="D34" s="13" t="s">
        <v>79</v>
      </c>
      <c r="E34" s="14" t="s">
        <v>80</v>
      </c>
      <c r="F34" s="13" t="s">
        <v>81</v>
      </c>
      <c r="G34" s="14" t="s">
        <v>38</v>
      </c>
      <c r="H34" s="15" t="s">
        <v>82</v>
      </c>
    </row>
    <row r="35" spans="1:8" x14ac:dyDescent="0.25">
      <c r="A35" s="51" t="s">
        <v>46</v>
      </c>
      <c r="B35" s="3" t="s">
        <v>28</v>
      </c>
      <c r="C35" s="5">
        <v>165</v>
      </c>
      <c r="D35" s="5">
        <v>135</v>
      </c>
      <c r="E35" s="18">
        <v>0.81818181818181823</v>
      </c>
      <c r="F35" s="5">
        <v>112</v>
      </c>
      <c r="G35" s="18">
        <v>0.67878787878787883</v>
      </c>
      <c r="H35" s="19">
        <v>2.3587786259541983</v>
      </c>
    </row>
    <row r="36" spans="1:8" x14ac:dyDescent="0.25">
      <c r="A36" s="51"/>
      <c r="B36" s="3" t="s">
        <v>29</v>
      </c>
      <c r="C36" s="5">
        <v>190</v>
      </c>
      <c r="D36" s="5">
        <v>153</v>
      </c>
      <c r="E36" s="18">
        <v>0.80526315789473679</v>
      </c>
      <c r="F36" s="5">
        <v>106</v>
      </c>
      <c r="G36" s="18">
        <v>0.55789473684210522</v>
      </c>
      <c r="H36" s="19">
        <v>2.2209150326797387</v>
      </c>
    </row>
    <row r="37" spans="1:8" x14ac:dyDescent="0.25">
      <c r="A37" s="51"/>
      <c r="B37" s="3" t="s">
        <v>30</v>
      </c>
      <c r="C37" s="5">
        <v>151</v>
      </c>
      <c r="D37" s="5">
        <v>122</v>
      </c>
      <c r="E37" s="18">
        <v>0.80794701986754969</v>
      </c>
      <c r="F37" s="5">
        <v>92</v>
      </c>
      <c r="G37" s="18">
        <v>0.60927152317880795</v>
      </c>
      <c r="H37" s="19">
        <v>2.2288135593220342</v>
      </c>
    </row>
    <row r="38" spans="1:8" x14ac:dyDescent="0.25">
      <c r="A38" s="51"/>
      <c r="B38" s="3" t="s">
        <v>31</v>
      </c>
      <c r="C38" s="5">
        <v>169</v>
      </c>
      <c r="D38" s="5">
        <v>143</v>
      </c>
      <c r="E38" s="18">
        <v>0.84615384615384615</v>
      </c>
      <c r="F38" s="5">
        <v>115</v>
      </c>
      <c r="G38" s="18">
        <v>0.68047337278106512</v>
      </c>
      <c r="H38" s="19">
        <v>2.536428571428571</v>
      </c>
    </row>
    <row r="39" spans="1:8" x14ac:dyDescent="0.25">
      <c r="A39" s="51"/>
      <c r="B39" s="3" t="s">
        <v>32</v>
      </c>
      <c r="C39" s="5">
        <v>179</v>
      </c>
      <c r="D39" s="5">
        <v>155</v>
      </c>
      <c r="E39" s="18">
        <v>0.86592178770949724</v>
      </c>
      <c r="F39" s="5">
        <v>105</v>
      </c>
      <c r="G39" s="18">
        <v>0.58659217877094971</v>
      </c>
      <c r="H39" s="19">
        <v>2.1339869281045756</v>
      </c>
    </row>
    <row r="40" spans="1:8" ht="30" x14ac:dyDescent="0.25">
      <c r="A40" s="43"/>
      <c r="B40" s="2" t="s">
        <v>37</v>
      </c>
      <c r="C40" s="13" t="s">
        <v>78</v>
      </c>
      <c r="D40" s="13" t="s">
        <v>79</v>
      </c>
      <c r="E40" s="14" t="s">
        <v>80</v>
      </c>
      <c r="F40" s="13" t="s">
        <v>81</v>
      </c>
      <c r="G40" s="14" t="s">
        <v>38</v>
      </c>
      <c r="H40" s="15" t="s">
        <v>82</v>
      </c>
    </row>
    <row r="41" spans="1:8" x14ac:dyDescent="0.25">
      <c r="A41" s="52" t="s">
        <v>47</v>
      </c>
      <c r="B41" s="3" t="s">
        <v>28</v>
      </c>
      <c r="C41" s="5" t="s">
        <v>34</v>
      </c>
      <c r="D41" s="5" t="s">
        <v>34</v>
      </c>
      <c r="E41" s="18" t="s">
        <v>34</v>
      </c>
      <c r="F41" s="5" t="s">
        <v>34</v>
      </c>
      <c r="G41" s="18" t="s">
        <v>34</v>
      </c>
      <c r="H41" s="19" t="s">
        <v>34</v>
      </c>
    </row>
    <row r="42" spans="1:8" x14ac:dyDescent="0.25">
      <c r="A42" s="52"/>
      <c r="B42" s="3" t="s">
        <v>29</v>
      </c>
      <c r="C42" s="5">
        <v>35</v>
      </c>
      <c r="D42" s="5">
        <v>33</v>
      </c>
      <c r="E42" s="18">
        <v>0.94285714285714284</v>
      </c>
      <c r="F42" s="5">
        <v>24</v>
      </c>
      <c r="G42" s="18">
        <v>0.68571428571428572</v>
      </c>
      <c r="H42" s="19">
        <v>2.2333333333333334</v>
      </c>
    </row>
    <row r="43" spans="1:8" x14ac:dyDescent="0.25">
      <c r="A43" s="52"/>
      <c r="B43" s="3" t="s">
        <v>30</v>
      </c>
      <c r="C43" s="5">
        <v>37</v>
      </c>
      <c r="D43" s="5">
        <v>33</v>
      </c>
      <c r="E43" s="18">
        <v>0.89189189189189189</v>
      </c>
      <c r="F43" s="5">
        <v>27</v>
      </c>
      <c r="G43" s="18">
        <v>0.72972972972972971</v>
      </c>
      <c r="H43" s="19">
        <v>2.5968750000000003</v>
      </c>
    </row>
    <row r="44" spans="1:8" x14ac:dyDescent="0.25">
      <c r="A44" s="52"/>
      <c r="B44" s="3" t="s">
        <v>31</v>
      </c>
      <c r="C44" s="5">
        <v>36</v>
      </c>
      <c r="D44" s="5">
        <v>33</v>
      </c>
      <c r="E44" s="18">
        <v>0.91666666666666663</v>
      </c>
      <c r="F44" s="5">
        <v>28</v>
      </c>
      <c r="G44" s="18">
        <v>0.77777777777777779</v>
      </c>
      <c r="H44" s="19">
        <v>2.6843750000000002</v>
      </c>
    </row>
    <row r="45" spans="1:8" x14ac:dyDescent="0.25">
      <c r="A45" s="52"/>
      <c r="B45" s="3" t="s">
        <v>32</v>
      </c>
      <c r="C45" s="5">
        <v>64</v>
      </c>
      <c r="D45" s="5">
        <v>59</v>
      </c>
      <c r="E45" s="18">
        <v>0.921875</v>
      </c>
      <c r="F45" s="5">
        <v>46</v>
      </c>
      <c r="G45" s="18">
        <v>0.71875</v>
      </c>
      <c r="H45" s="19">
        <v>2.3881355932203392</v>
      </c>
    </row>
    <row r="46" spans="1:8" ht="30" x14ac:dyDescent="0.25">
      <c r="A46" s="43"/>
      <c r="B46" s="2" t="s">
        <v>37</v>
      </c>
      <c r="C46" s="13" t="s">
        <v>78</v>
      </c>
      <c r="D46" s="13" t="s">
        <v>79</v>
      </c>
      <c r="E46" s="14" t="s">
        <v>80</v>
      </c>
      <c r="F46" s="13" t="s">
        <v>81</v>
      </c>
      <c r="G46" s="14" t="s">
        <v>38</v>
      </c>
      <c r="H46" s="15" t="s">
        <v>82</v>
      </c>
    </row>
    <row r="47" spans="1:8" x14ac:dyDescent="0.25">
      <c r="A47" s="52" t="s">
        <v>48</v>
      </c>
      <c r="B47" s="3" t="s">
        <v>28</v>
      </c>
      <c r="C47" s="5">
        <v>38</v>
      </c>
      <c r="D47" s="5">
        <v>34</v>
      </c>
      <c r="E47" s="18">
        <v>0.89473684210526316</v>
      </c>
      <c r="F47" s="5">
        <v>32</v>
      </c>
      <c r="G47" s="18">
        <v>0.84210526315789469</v>
      </c>
      <c r="H47" s="19">
        <v>2.8181818181818183</v>
      </c>
    </row>
    <row r="48" spans="1:8" x14ac:dyDescent="0.25">
      <c r="A48" s="52"/>
      <c r="B48" s="3" t="s">
        <v>29</v>
      </c>
      <c r="C48" s="5">
        <v>33</v>
      </c>
      <c r="D48" s="5">
        <v>29</v>
      </c>
      <c r="E48" s="18">
        <v>0.87878787878787878</v>
      </c>
      <c r="F48" s="5">
        <v>27</v>
      </c>
      <c r="G48" s="18">
        <v>0.81818181818181823</v>
      </c>
      <c r="H48" s="19">
        <v>2.9655172413793105</v>
      </c>
    </row>
    <row r="49" spans="1:8" x14ac:dyDescent="0.25">
      <c r="A49" s="52"/>
      <c r="B49" s="3" t="s">
        <v>30</v>
      </c>
      <c r="C49" s="5">
        <v>31</v>
      </c>
      <c r="D49" s="5">
        <v>28</v>
      </c>
      <c r="E49" s="18">
        <v>0.90322580645161288</v>
      </c>
      <c r="F49" s="5">
        <v>24</v>
      </c>
      <c r="G49" s="18">
        <v>0.77419354838709675</v>
      </c>
      <c r="H49" s="19">
        <v>2.9285714285714284</v>
      </c>
    </row>
    <row r="50" spans="1:8" x14ac:dyDescent="0.25">
      <c r="A50" s="52"/>
      <c r="B50" s="3" t="s">
        <v>31</v>
      </c>
      <c r="C50" s="5" t="s">
        <v>34</v>
      </c>
      <c r="D50" s="5" t="s">
        <v>34</v>
      </c>
      <c r="E50" s="18" t="s">
        <v>34</v>
      </c>
      <c r="F50" s="5" t="s">
        <v>34</v>
      </c>
      <c r="G50" s="18" t="s">
        <v>34</v>
      </c>
      <c r="H50" s="19" t="s">
        <v>34</v>
      </c>
    </row>
    <row r="51" spans="1:8" x14ac:dyDescent="0.25">
      <c r="A51" s="52"/>
      <c r="B51" s="3" t="s">
        <v>32</v>
      </c>
      <c r="C51" s="5">
        <v>37</v>
      </c>
      <c r="D51" s="5">
        <v>35</v>
      </c>
      <c r="E51" s="18">
        <v>0.94594594594594594</v>
      </c>
      <c r="F51" s="5">
        <v>31</v>
      </c>
      <c r="G51" s="18">
        <v>0.83783783783783783</v>
      </c>
      <c r="H51" s="19">
        <v>2.7371428571428575</v>
      </c>
    </row>
    <row r="52" spans="1:8" ht="30" x14ac:dyDescent="0.25">
      <c r="A52" s="43"/>
      <c r="B52" s="2" t="s">
        <v>37</v>
      </c>
      <c r="C52" s="13" t="s">
        <v>78</v>
      </c>
      <c r="D52" s="13" t="s">
        <v>79</v>
      </c>
      <c r="E52" s="14" t="s">
        <v>80</v>
      </c>
      <c r="F52" s="13" t="s">
        <v>81</v>
      </c>
      <c r="G52" s="14" t="s">
        <v>38</v>
      </c>
      <c r="H52" s="15" t="s">
        <v>82</v>
      </c>
    </row>
    <row r="53" spans="1:8" x14ac:dyDescent="0.25">
      <c r="A53" s="52" t="s">
        <v>49</v>
      </c>
      <c r="B53" s="3" t="s">
        <v>28</v>
      </c>
      <c r="C53" s="5" t="s">
        <v>34</v>
      </c>
      <c r="D53" s="5" t="s">
        <v>34</v>
      </c>
      <c r="E53" s="18" t="s">
        <v>34</v>
      </c>
      <c r="F53" s="5" t="s">
        <v>34</v>
      </c>
      <c r="G53" s="18" t="s">
        <v>34</v>
      </c>
      <c r="H53" s="19" t="s">
        <v>34</v>
      </c>
    </row>
    <row r="54" spans="1:8" x14ac:dyDescent="0.25">
      <c r="A54" s="52"/>
      <c r="B54" s="3" t="s">
        <v>29</v>
      </c>
      <c r="C54" s="5" t="s">
        <v>34</v>
      </c>
      <c r="D54" s="5" t="s">
        <v>34</v>
      </c>
      <c r="E54" s="18" t="s">
        <v>34</v>
      </c>
      <c r="F54" s="5" t="s">
        <v>34</v>
      </c>
      <c r="G54" s="18" t="s">
        <v>34</v>
      </c>
      <c r="H54" s="19" t="s">
        <v>34</v>
      </c>
    </row>
    <row r="55" spans="1:8" x14ac:dyDescent="0.25">
      <c r="A55" s="52"/>
      <c r="B55" s="3" t="s">
        <v>30</v>
      </c>
      <c r="C55" s="5">
        <v>23</v>
      </c>
      <c r="D55" s="5">
        <v>22</v>
      </c>
      <c r="E55" s="18">
        <v>0.95652173913043481</v>
      </c>
      <c r="F55" s="5">
        <v>17</v>
      </c>
      <c r="G55" s="18">
        <v>0.73913043478260865</v>
      </c>
      <c r="H55" s="19">
        <v>2.6363636363636362</v>
      </c>
    </row>
    <row r="56" spans="1:8" x14ac:dyDescent="0.25">
      <c r="A56" s="52"/>
      <c r="B56" s="3" t="s">
        <v>31</v>
      </c>
      <c r="C56" s="5">
        <v>15</v>
      </c>
      <c r="D56" s="5">
        <v>14</v>
      </c>
      <c r="E56" s="18">
        <v>0.93333333333333335</v>
      </c>
      <c r="F56" s="5">
        <v>13</v>
      </c>
      <c r="G56" s="18">
        <v>0.8666666666666667</v>
      </c>
      <c r="H56" s="19">
        <v>3.2857142857142856</v>
      </c>
    </row>
    <row r="57" spans="1:8" x14ac:dyDescent="0.25">
      <c r="A57" s="52"/>
      <c r="B57" s="3" t="s">
        <v>32</v>
      </c>
      <c r="C57" s="5" t="s">
        <v>34</v>
      </c>
      <c r="D57" s="5" t="s">
        <v>34</v>
      </c>
      <c r="E57" s="18" t="s">
        <v>34</v>
      </c>
      <c r="F57" s="5" t="s">
        <v>34</v>
      </c>
      <c r="G57" s="18" t="s">
        <v>34</v>
      </c>
      <c r="H57" s="19" t="s">
        <v>34</v>
      </c>
    </row>
    <row r="58" spans="1:8" ht="30" x14ac:dyDescent="0.25">
      <c r="A58" s="43"/>
      <c r="B58" s="2" t="s">
        <v>37</v>
      </c>
      <c r="C58" s="13" t="s">
        <v>78</v>
      </c>
      <c r="D58" s="13" t="s">
        <v>79</v>
      </c>
      <c r="E58" s="14" t="s">
        <v>80</v>
      </c>
      <c r="F58" s="13" t="s">
        <v>81</v>
      </c>
      <c r="G58" s="14" t="s">
        <v>38</v>
      </c>
      <c r="H58" s="15" t="s">
        <v>82</v>
      </c>
    </row>
    <row r="59" spans="1:8" x14ac:dyDescent="0.25">
      <c r="A59" s="51" t="s">
        <v>50</v>
      </c>
      <c r="B59" s="3" t="s">
        <v>28</v>
      </c>
      <c r="C59" s="5">
        <v>9</v>
      </c>
      <c r="D59" s="5">
        <v>9</v>
      </c>
      <c r="E59" s="18">
        <v>1</v>
      </c>
      <c r="F59" s="5">
        <v>7</v>
      </c>
      <c r="G59" s="18">
        <v>0.77777777777777779</v>
      </c>
      <c r="H59" s="19">
        <v>2.6444444444444444</v>
      </c>
    </row>
    <row r="60" spans="1:8" x14ac:dyDescent="0.25">
      <c r="A60" s="51"/>
      <c r="B60" s="3" t="s">
        <v>29</v>
      </c>
      <c r="C60" s="5">
        <v>18</v>
      </c>
      <c r="D60" s="5">
        <v>16</v>
      </c>
      <c r="E60" s="18">
        <v>0.88888888888888884</v>
      </c>
      <c r="F60" s="5">
        <v>13</v>
      </c>
      <c r="G60" s="18">
        <v>0.72222222222222221</v>
      </c>
      <c r="H60" s="19">
        <v>2.9624999999999999</v>
      </c>
    </row>
    <row r="61" spans="1:8" x14ac:dyDescent="0.25">
      <c r="A61" s="51"/>
      <c r="B61" s="3" t="s">
        <v>30</v>
      </c>
      <c r="C61" s="5" t="s">
        <v>34</v>
      </c>
      <c r="D61" s="5" t="s">
        <v>34</v>
      </c>
      <c r="E61" s="18" t="s">
        <v>34</v>
      </c>
      <c r="F61" s="5" t="s">
        <v>34</v>
      </c>
      <c r="G61" s="18" t="s">
        <v>34</v>
      </c>
      <c r="H61" s="19" t="s">
        <v>34</v>
      </c>
    </row>
    <row r="62" spans="1:8" x14ac:dyDescent="0.25">
      <c r="A62" s="51"/>
      <c r="B62" s="3" t="s">
        <v>31</v>
      </c>
      <c r="C62" s="5" t="s">
        <v>34</v>
      </c>
      <c r="D62" s="5" t="s">
        <v>34</v>
      </c>
      <c r="E62" s="18" t="s">
        <v>34</v>
      </c>
      <c r="F62" s="5" t="s">
        <v>34</v>
      </c>
      <c r="G62" s="18" t="s">
        <v>34</v>
      </c>
      <c r="H62" s="19" t="s">
        <v>34</v>
      </c>
    </row>
    <row r="63" spans="1:8" x14ac:dyDescent="0.25">
      <c r="A63" s="51"/>
      <c r="B63" s="3" t="s">
        <v>32</v>
      </c>
      <c r="C63" s="5" t="s">
        <v>34</v>
      </c>
      <c r="D63" s="5" t="s">
        <v>34</v>
      </c>
      <c r="E63" s="18" t="s">
        <v>34</v>
      </c>
      <c r="F63" s="5" t="s">
        <v>34</v>
      </c>
      <c r="G63" s="18" t="s">
        <v>34</v>
      </c>
      <c r="H63" s="19" t="s">
        <v>34</v>
      </c>
    </row>
    <row r="64" spans="1:8" ht="30" x14ac:dyDescent="0.25">
      <c r="A64" s="43"/>
      <c r="B64" s="2" t="s">
        <v>37</v>
      </c>
      <c r="C64" s="13" t="s">
        <v>78</v>
      </c>
      <c r="D64" s="13" t="s">
        <v>79</v>
      </c>
      <c r="E64" s="14" t="s">
        <v>80</v>
      </c>
      <c r="F64" s="13" t="s">
        <v>81</v>
      </c>
      <c r="G64" s="14" t="s">
        <v>38</v>
      </c>
      <c r="H64" s="15" t="s">
        <v>82</v>
      </c>
    </row>
    <row r="65" spans="1:8" x14ac:dyDescent="0.25">
      <c r="A65" s="51" t="s">
        <v>51</v>
      </c>
      <c r="B65" s="3" t="s">
        <v>28</v>
      </c>
      <c r="C65" s="5" t="s">
        <v>34</v>
      </c>
      <c r="D65" s="5" t="s">
        <v>34</v>
      </c>
      <c r="E65" s="18" t="s">
        <v>34</v>
      </c>
      <c r="F65" s="5" t="s">
        <v>34</v>
      </c>
      <c r="G65" s="18" t="s">
        <v>34</v>
      </c>
      <c r="H65" s="19" t="s">
        <v>34</v>
      </c>
    </row>
    <row r="66" spans="1:8" x14ac:dyDescent="0.25">
      <c r="A66" s="51"/>
      <c r="B66" s="3" t="s">
        <v>29</v>
      </c>
      <c r="C66" s="5" t="s">
        <v>34</v>
      </c>
      <c r="D66" s="5" t="s">
        <v>34</v>
      </c>
      <c r="E66" s="18" t="s">
        <v>34</v>
      </c>
      <c r="F66" s="5" t="s">
        <v>34</v>
      </c>
      <c r="G66" s="18" t="s">
        <v>34</v>
      </c>
      <c r="H66" s="19" t="s">
        <v>34</v>
      </c>
    </row>
    <row r="67" spans="1:8" x14ac:dyDescent="0.25">
      <c r="A67" s="51"/>
      <c r="B67" s="3" t="s">
        <v>30</v>
      </c>
      <c r="C67" s="5">
        <v>7</v>
      </c>
      <c r="D67" s="5">
        <v>7</v>
      </c>
      <c r="E67" s="18">
        <v>1</v>
      </c>
      <c r="F67" s="5">
        <v>7</v>
      </c>
      <c r="G67" s="18">
        <v>1</v>
      </c>
      <c r="H67" s="19">
        <v>3.8571428571428572</v>
      </c>
    </row>
    <row r="68" spans="1:8" x14ac:dyDescent="0.25">
      <c r="A68" s="51"/>
      <c r="B68" s="3" t="s">
        <v>31</v>
      </c>
      <c r="C68" s="5" t="s">
        <v>34</v>
      </c>
      <c r="D68" s="5" t="s">
        <v>34</v>
      </c>
      <c r="E68" s="18" t="s">
        <v>34</v>
      </c>
      <c r="F68" s="5" t="s">
        <v>34</v>
      </c>
      <c r="G68" s="18" t="s">
        <v>34</v>
      </c>
      <c r="H68" s="19" t="s">
        <v>34</v>
      </c>
    </row>
    <row r="69" spans="1:8" x14ac:dyDescent="0.25">
      <c r="A69" s="51"/>
      <c r="B69" s="3" t="s">
        <v>32</v>
      </c>
      <c r="C69" s="5">
        <v>17</v>
      </c>
      <c r="D69" s="5">
        <v>16</v>
      </c>
      <c r="E69" s="18">
        <v>0.94117647058823528</v>
      </c>
      <c r="F69" s="5">
        <v>16</v>
      </c>
      <c r="G69" s="18">
        <v>0.94117647058823528</v>
      </c>
      <c r="H69" s="19">
        <v>3.6875</v>
      </c>
    </row>
    <row r="70" spans="1:8" ht="30" x14ac:dyDescent="0.25">
      <c r="A70" s="43"/>
      <c r="B70" s="2" t="s">
        <v>37</v>
      </c>
      <c r="C70" s="13" t="s">
        <v>78</v>
      </c>
      <c r="D70" s="13" t="s">
        <v>79</v>
      </c>
      <c r="E70" s="14" t="s">
        <v>80</v>
      </c>
      <c r="F70" s="13" t="s">
        <v>81</v>
      </c>
      <c r="G70" s="14" t="s">
        <v>38</v>
      </c>
      <c r="H70" s="15" t="s">
        <v>82</v>
      </c>
    </row>
    <row r="71" spans="1:8" x14ac:dyDescent="0.25">
      <c r="A71" s="51" t="s">
        <v>52</v>
      </c>
      <c r="B71" s="3" t="s">
        <v>28</v>
      </c>
      <c r="C71" s="5">
        <v>40</v>
      </c>
      <c r="D71" s="5">
        <v>35</v>
      </c>
      <c r="E71" s="18">
        <v>0.875</v>
      </c>
      <c r="F71" s="5">
        <v>31</v>
      </c>
      <c r="G71" s="18">
        <v>0.77500000000000002</v>
      </c>
      <c r="H71" s="19">
        <v>2.8</v>
      </c>
    </row>
    <row r="72" spans="1:8" x14ac:dyDescent="0.25">
      <c r="A72" s="51"/>
      <c r="B72" s="3" t="s">
        <v>29</v>
      </c>
      <c r="C72" s="5">
        <v>38</v>
      </c>
      <c r="D72" s="5">
        <v>35</v>
      </c>
      <c r="E72" s="18">
        <v>0.92105263157894735</v>
      </c>
      <c r="F72" s="5">
        <v>35</v>
      </c>
      <c r="G72" s="18">
        <v>0.92105263157894735</v>
      </c>
      <c r="H72" s="19">
        <v>3.1142857142857143</v>
      </c>
    </row>
    <row r="73" spans="1:8" x14ac:dyDescent="0.25">
      <c r="A73" s="51"/>
      <c r="B73" s="3" t="s">
        <v>30</v>
      </c>
      <c r="C73" s="5">
        <v>30</v>
      </c>
      <c r="D73" s="5">
        <v>30</v>
      </c>
      <c r="E73" s="18">
        <v>1</v>
      </c>
      <c r="F73" s="5">
        <v>28</v>
      </c>
      <c r="G73" s="18">
        <v>0.93333333333333335</v>
      </c>
      <c r="H73" s="19">
        <v>3.2666666666666666</v>
      </c>
    </row>
    <row r="74" spans="1:8" x14ac:dyDescent="0.25">
      <c r="A74" s="51"/>
      <c r="B74" s="3" t="s">
        <v>31</v>
      </c>
      <c r="C74" s="5">
        <v>29</v>
      </c>
      <c r="D74" s="5">
        <v>29</v>
      </c>
      <c r="E74" s="18">
        <v>1</v>
      </c>
      <c r="F74" s="5">
        <v>28</v>
      </c>
      <c r="G74" s="18">
        <v>0.96551724137931039</v>
      </c>
      <c r="H74" s="19">
        <v>3.0344827586206895</v>
      </c>
    </row>
    <row r="75" spans="1:8" x14ac:dyDescent="0.25">
      <c r="A75" s="51"/>
      <c r="B75" s="3" t="s">
        <v>32</v>
      </c>
      <c r="C75" s="5">
        <v>25</v>
      </c>
      <c r="D75" s="5">
        <v>22</v>
      </c>
      <c r="E75" s="18">
        <v>0.88</v>
      </c>
      <c r="F75" s="5">
        <v>22</v>
      </c>
      <c r="G75" s="18">
        <v>0.88</v>
      </c>
      <c r="H75" s="19">
        <v>3.6818181818181817</v>
      </c>
    </row>
  </sheetData>
  <mergeCells count="13">
    <mergeCell ref="A29:A33"/>
    <mergeCell ref="A1:H2"/>
    <mergeCell ref="A4:A8"/>
    <mergeCell ref="A11:A15"/>
    <mergeCell ref="A17:A21"/>
    <mergeCell ref="A23:A27"/>
    <mergeCell ref="A71:A75"/>
    <mergeCell ref="A35:A39"/>
    <mergeCell ref="A41:A45"/>
    <mergeCell ref="A47:A51"/>
    <mergeCell ref="A53:A57"/>
    <mergeCell ref="A59:A63"/>
    <mergeCell ref="A65:A69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38" customWidth="1"/>
    <col min="2" max="4" width="13.7109375" style="10" customWidth="1"/>
    <col min="5" max="5" width="13.7109375" style="20" customWidth="1"/>
    <col min="6" max="6" width="13.7109375" style="10" customWidth="1"/>
    <col min="7" max="7" width="13.7109375" style="20" customWidth="1"/>
    <col min="8" max="8" width="13.7109375" style="21" customWidth="1"/>
  </cols>
  <sheetData>
    <row r="1" spans="1:8" ht="30" x14ac:dyDescent="0.25">
      <c r="A1" s="41" t="s">
        <v>77</v>
      </c>
      <c r="B1" s="2" t="s">
        <v>37</v>
      </c>
      <c r="C1" s="13" t="s">
        <v>78</v>
      </c>
      <c r="D1" s="13" t="s">
        <v>79</v>
      </c>
      <c r="E1" s="14" t="s">
        <v>80</v>
      </c>
      <c r="F1" s="13" t="s">
        <v>81</v>
      </c>
      <c r="G1" s="14" t="s">
        <v>38</v>
      </c>
      <c r="H1" s="15" t="s">
        <v>82</v>
      </c>
    </row>
    <row r="2" spans="1:8" x14ac:dyDescent="0.25">
      <c r="A2" s="51" t="s">
        <v>53</v>
      </c>
      <c r="B2" s="3" t="s">
        <v>28</v>
      </c>
      <c r="C2" s="5">
        <v>693</v>
      </c>
      <c r="D2" s="5">
        <v>589</v>
      </c>
      <c r="E2" s="18">
        <v>0.84992784992784998</v>
      </c>
      <c r="F2" s="5">
        <v>446</v>
      </c>
      <c r="G2" s="22">
        <v>0.64357864357864358</v>
      </c>
      <c r="H2" s="23">
        <v>2.33</v>
      </c>
    </row>
    <row r="3" spans="1:8" x14ac:dyDescent="0.25">
      <c r="A3" s="51"/>
      <c r="B3" s="3" t="s">
        <v>29</v>
      </c>
      <c r="C3" s="5">
        <v>780</v>
      </c>
      <c r="D3" s="5">
        <v>658</v>
      </c>
      <c r="E3" s="18">
        <v>0.84358974358974359</v>
      </c>
      <c r="F3" s="5">
        <v>465</v>
      </c>
      <c r="G3" s="22">
        <v>0.59615384615384615</v>
      </c>
      <c r="H3" s="23">
        <v>2.2030487804878049</v>
      </c>
    </row>
    <row r="4" spans="1:8" x14ac:dyDescent="0.25">
      <c r="A4" s="51"/>
      <c r="B4" s="3" t="s">
        <v>30</v>
      </c>
      <c r="C4" s="5">
        <v>736</v>
      </c>
      <c r="D4" s="5">
        <v>637</v>
      </c>
      <c r="E4" s="18">
        <v>0.86548913043478259</v>
      </c>
      <c r="F4" s="5">
        <v>500</v>
      </c>
      <c r="G4" s="22">
        <v>0.67934782608695654</v>
      </c>
      <c r="H4" s="23">
        <v>2.488485804416404</v>
      </c>
    </row>
    <row r="5" spans="1:8" x14ac:dyDescent="0.25">
      <c r="A5" s="51"/>
      <c r="B5" s="3" t="s">
        <v>31</v>
      </c>
      <c r="C5" s="5">
        <v>512</v>
      </c>
      <c r="D5" s="5">
        <v>423</v>
      </c>
      <c r="E5" s="18">
        <v>0.826171875</v>
      </c>
      <c r="F5" s="5">
        <v>331</v>
      </c>
      <c r="G5" s="22">
        <v>0.646484375</v>
      </c>
      <c r="H5" s="23">
        <v>2.4873809523809522</v>
      </c>
    </row>
    <row r="6" spans="1:8" x14ac:dyDescent="0.25">
      <c r="A6" s="51"/>
      <c r="B6" s="3" t="s">
        <v>32</v>
      </c>
      <c r="C6" s="5">
        <v>600</v>
      </c>
      <c r="D6" s="5">
        <v>541</v>
      </c>
      <c r="E6" s="18">
        <v>0.90166666666666662</v>
      </c>
      <c r="F6" s="5">
        <v>433</v>
      </c>
      <c r="G6" s="22">
        <v>0.72166666666666668</v>
      </c>
      <c r="H6" s="23">
        <v>2.4975881261595547</v>
      </c>
    </row>
    <row r="7" spans="1:8" x14ac:dyDescent="0.25">
      <c r="A7" s="51" t="s">
        <v>54</v>
      </c>
      <c r="B7" s="3" t="s">
        <v>28</v>
      </c>
      <c r="C7" s="24">
        <v>183</v>
      </c>
      <c r="D7" s="24">
        <v>144</v>
      </c>
      <c r="E7" s="25">
        <v>0.78688524590163933</v>
      </c>
      <c r="F7" s="24">
        <v>119</v>
      </c>
      <c r="G7" s="26">
        <v>0.65027322404371579</v>
      </c>
      <c r="H7" s="27">
        <v>2.6277372262773722</v>
      </c>
    </row>
    <row r="8" spans="1:8" x14ac:dyDescent="0.25">
      <c r="A8" s="51"/>
      <c r="B8" s="3" t="s">
        <v>29</v>
      </c>
      <c r="C8" s="24">
        <v>239</v>
      </c>
      <c r="D8" s="24">
        <v>182</v>
      </c>
      <c r="E8" s="25">
        <v>0.7615062761506276</v>
      </c>
      <c r="F8" s="24">
        <v>136</v>
      </c>
      <c r="G8" s="26">
        <v>0.56903765690376573</v>
      </c>
      <c r="H8" s="27">
        <v>2.3579545454545454</v>
      </c>
    </row>
    <row r="9" spans="1:8" x14ac:dyDescent="0.25">
      <c r="A9" s="51"/>
      <c r="B9" s="3" t="s">
        <v>30</v>
      </c>
      <c r="C9" s="24">
        <v>246</v>
      </c>
      <c r="D9" s="24">
        <v>195</v>
      </c>
      <c r="E9" s="25">
        <v>0.79268292682926833</v>
      </c>
      <c r="F9" s="24">
        <v>162</v>
      </c>
      <c r="G9" s="26">
        <v>0.65853658536585369</v>
      </c>
      <c r="H9" s="27">
        <v>2.6883597883597883</v>
      </c>
    </row>
    <row r="10" spans="1:8" x14ac:dyDescent="0.25">
      <c r="A10" s="51"/>
      <c r="B10" s="3" t="s">
        <v>31</v>
      </c>
      <c r="C10" s="24">
        <v>270</v>
      </c>
      <c r="D10" s="24">
        <v>227</v>
      </c>
      <c r="E10" s="25">
        <v>0.84074074074074079</v>
      </c>
      <c r="F10" s="24">
        <v>195</v>
      </c>
      <c r="G10" s="26">
        <v>0.72222222222222221</v>
      </c>
      <c r="H10" s="27">
        <v>2.6641255605381167</v>
      </c>
    </row>
    <row r="11" spans="1:8" x14ac:dyDescent="0.25">
      <c r="A11" s="51"/>
      <c r="B11" s="3" t="s">
        <v>32</v>
      </c>
      <c r="C11" s="24">
        <v>227</v>
      </c>
      <c r="D11" s="24">
        <v>192</v>
      </c>
      <c r="E11" s="25">
        <v>0.8458149779735683</v>
      </c>
      <c r="F11" s="24">
        <v>159</v>
      </c>
      <c r="G11" s="26">
        <v>0.70044052863436124</v>
      </c>
      <c r="H11" s="27">
        <v>2.6563829787234039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38" customWidth="1"/>
    <col min="2" max="8" width="14" style="10" customWidth="1"/>
  </cols>
  <sheetData>
    <row r="1" spans="1:8" ht="30" x14ac:dyDescent="0.25">
      <c r="A1" s="41" t="s">
        <v>0</v>
      </c>
      <c r="B1" s="2" t="s">
        <v>37</v>
      </c>
      <c r="C1" s="13" t="s">
        <v>78</v>
      </c>
      <c r="D1" s="13" t="s">
        <v>79</v>
      </c>
      <c r="E1" s="14" t="s">
        <v>80</v>
      </c>
      <c r="F1" s="13" t="s">
        <v>81</v>
      </c>
      <c r="G1" s="14" t="s">
        <v>38</v>
      </c>
      <c r="H1" s="15" t="s">
        <v>82</v>
      </c>
    </row>
    <row r="2" spans="1:8" x14ac:dyDescent="0.25">
      <c r="A2" s="51" t="s">
        <v>1</v>
      </c>
      <c r="B2" s="3" t="s">
        <v>28</v>
      </c>
      <c r="C2" s="5">
        <v>431</v>
      </c>
      <c r="D2" s="5">
        <v>354</v>
      </c>
      <c r="E2" s="18">
        <v>0.82134570765661252</v>
      </c>
      <c r="F2" s="5">
        <v>284</v>
      </c>
      <c r="G2" s="18">
        <v>0.6589327146171694</v>
      </c>
      <c r="H2" s="19">
        <v>2.4874635568513122</v>
      </c>
    </row>
    <row r="3" spans="1:8" x14ac:dyDescent="0.25">
      <c r="A3" s="51"/>
      <c r="B3" s="3" t="s">
        <v>29</v>
      </c>
      <c r="C3" s="5">
        <v>522</v>
      </c>
      <c r="D3" s="5">
        <v>433</v>
      </c>
      <c r="E3" s="18">
        <v>0.82950191570881227</v>
      </c>
      <c r="F3" s="5">
        <v>312</v>
      </c>
      <c r="G3" s="18">
        <v>0.5977011494252874</v>
      </c>
      <c r="H3" s="19">
        <v>2.2439252336448599</v>
      </c>
    </row>
    <row r="4" spans="1:8" x14ac:dyDescent="0.25">
      <c r="A4" s="51"/>
      <c r="B4" s="3" t="s">
        <v>30</v>
      </c>
      <c r="C4" s="5">
        <v>495</v>
      </c>
      <c r="D4" s="5">
        <v>425</v>
      </c>
      <c r="E4" s="18">
        <v>0.85858585858585856</v>
      </c>
      <c r="F4" s="5">
        <v>348</v>
      </c>
      <c r="G4" s="18">
        <v>0.70303030303030301</v>
      </c>
      <c r="H4" s="19">
        <v>2.5776722090261286</v>
      </c>
    </row>
    <row r="5" spans="1:8" x14ac:dyDescent="0.25">
      <c r="A5" s="51"/>
      <c r="B5" s="3" t="s">
        <v>31</v>
      </c>
      <c r="C5" s="5">
        <v>386</v>
      </c>
      <c r="D5" s="5">
        <v>325</v>
      </c>
      <c r="E5" s="18">
        <v>0.84196891191709844</v>
      </c>
      <c r="F5" s="5">
        <v>274</v>
      </c>
      <c r="G5" s="18">
        <v>0.7098445595854922</v>
      </c>
      <c r="H5" s="19">
        <v>2.6896874999999998</v>
      </c>
    </row>
    <row r="6" spans="1:8" x14ac:dyDescent="0.25">
      <c r="A6" s="51"/>
      <c r="B6" s="3" t="s">
        <v>32</v>
      </c>
      <c r="C6" s="5">
        <v>413</v>
      </c>
      <c r="D6" s="5">
        <v>357</v>
      </c>
      <c r="E6" s="18">
        <v>0.86440677966101698</v>
      </c>
      <c r="F6" s="5">
        <v>300</v>
      </c>
      <c r="G6" s="18">
        <v>0.72639225181598066</v>
      </c>
      <c r="H6" s="19">
        <v>2.6226628895184136</v>
      </c>
    </row>
    <row r="7" spans="1:8" x14ac:dyDescent="0.25">
      <c r="A7" s="51" t="s">
        <v>2</v>
      </c>
      <c r="B7" s="3" t="s">
        <v>28</v>
      </c>
      <c r="C7" s="5">
        <v>438</v>
      </c>
      <c r="D7" s="5">
        <v>372</v>
      </c>
      <c r="E7" s="18">
        <v>0.84931506849315064</v>
      </c>
      <c r="F7" s="5">
        <v>274</v>
      </c>
      <c r="G7" s="18">
        <v>0.62557077625570778</v>
      </c>
      <c r="H7" s="19">
        <v>2.281198910081744</v>
      </c>
    </row>
    <row r="8" spans="1:8" x14ac:dyDescent="0.25">
      <c r="A8" s="51"/>
      <c r="B8" s="3" t="s">
        <v>29</v>
      </c>
      <c r="C8" s="5">
        <v>496</v>
      </c>
      <c r="D8" s="5">
        <v>406</v>
      </c>
      <c r="E8" s="18">
        <v>0.81854838709677424</v>
      </c>
      <c r="F8" s="5">
        <v>288</v>
      </c>
      <c r="G8" s="18">
        <v>0.58064516129032262</v>
      </c>
      <c r="H8" s="19">
        <v>2.2228287841191068</v>
      </c>
    </row>
    <row r="9" spans="1:8" x14ac:dyDescent="0.25">
      <c r="A9" s="51"/>
      <c r="B9" s="3" t="s">
        <v>30</v>
      </c>
      <c r="C9" s="5">
        <v>478</v>
      </c>
      <c r="D9" s="5">
        <v>399</v>
      </c>
      <c r="E9" s="18">
        <v>0.83472803347280333</v>
      </c>
      <c r="F9" s="5">
        <v>310</v>
      </c>
      <c r="G9" s="18">
        <v>0.64853556485355646</v>
      </c>
      <c r="H9" s="19">
        <v>2.5048223350253811</v>
      </c>
    </row>
    <row r="10" spans="1:8" x14ac:dyDescent="0.25">
      <c r="A10" s="51"/>
      <c r="B10" s="3" t="s">
        <v>31</v>
      </c>
      <c r="C10" s="5">
        <v>388</v>
      </c>
      <c r="D10" s="5">
        <v>318</v>
      </c>
      <c r="E10" s="18">
        <v>0.81958762886597936</v>
      </c>
      <c r="F10" s="5">
        <v>247</v>
      </c>
      <c r="G10" s="18">
        <v>0.63659793814432986</v>
      </c>
      <c r="H10" s="19">
        <v>2.4117088607594939</v>
      </c>
    </row>
    <row r="11" spans="1:8" x14ac:dyDescent="0.25">
      <c r="A11" s="51"/>
      <c r="B11" s="3" t="s">
        <v>32</v>
      </c>
      <c r="C11" s="5">
        <v>406</v>
      </c>
      <c r="D11" s="5">
        <v>368</v>
      </c>
      <c r="E11" s="18">
        <v>0.90640394088669951</v>
      </c>
      <c r="F11" s="5">
        <v>287</v>
      </c>
      <c r="G11" s="18">
        <v>0.7068965517241379</v>
      </c>
      <c r="H11" s="19">
        <v>2.4620218579234976</v>
      </c>
    </row>
    <row r="12" spans="1:8" ht="30" x14ac:dyDescent="0.25">
      <c r="A12" s="41" t="s">
        <v>55</v>
      </c>
      <c r="B12" s="2" t="s">
        <v>37</v>
      </c>
      <c r="C12" s="13" t="s">
        <v>78</v>
      </c>
      <c r="D12" s="13" t="s">
        <v>79</v>
      </c>
      <c r="E12" s="14" t="s">
        <v>80</v>
      </c>
      <c r="F12" s="13" t="s">
        <v>81</v>
      </c>
      <c r="G12" s="14" t="s">
        <v>38</v>
      </c>
      <c r="H12" s="15" t="s">
        <v>82</v>
      </c>
    </row>
    <row r="13" spans="1:8" x14ac:dyDescent="0.25">
      <c r="A13" s="57" t="s">
        <v>56</v>
      </c>
      <c r="B13" s="3" t="s">
        <v>28</v>
      </c>
      <c r="C13" s="5">
        <v>64</v>
      </c>
      <c r="D13" s="5">
        <v>50</v>
      </c>
      <c r="E13" s="18">
        <v>0.78125</v>
      </c>
      <c r="F13" s="5">
        <v>38</v>
      </c>
      <c r="G13" s="18">
        <v>0.59375</v>
      </c>
      <c r="H13" s="19">
        <v>2.12</v>
      </c>
    </row>
    <row r="14" spans="1:8" x14ac:dyDescent="0.25">
      <c r="A14" s="58"/>
      <c r="B14" s="3" t="s">
        <v>29</v>
      </c>
      <c r="C14" s="5">
        <v>81</v>
      </c>
      <c r="D14" s="5">
        <v>56</v>
      </c>
      <c r="E14" s="18">
        <v>0.69135802469135799</v>
      </c>
      <c r="F14" s="5">
        <v>37</v>
      </c>
      <c r="G14" s="18">
        <v>0.4567901234567901</v>
      </c>
      <c r="H14" s="19">
        <v>2.030357142857143</v>
      </c>
    </row>
    <row r="15" spans="1:8" x14ac:dyDescent="0.25">
      <c r="A15" s="58"/>
      <c r="B15" s="3" t="s">
        <v>30</v>
      </c>
      <c r="C15" s="5">
        <v>74</v>
      </c>
      <c r="D15" s="5">
        <v>62</v>
      </c>
      <c r="E15" s="18">
        <v>0.83783783783783783</v>
      </c>
      <c r="F15" s="5">
        <v>45</v>
      </c>
      <c r="G15" s="18">
        <v>0.60810810810810811</v>
      </c>
      <c r="H15" s="19">
        <v>2.2806451612903227</v>
      </c>
    </row>
    <row r="16" spans="1:8" x14ac:dyDescent="0.25">
      <c r="A16" s="58"/>
      <c r="B16" s="3" t="s">
        <v>31</v>
      </c>
      <c r="C16" s="5">
        <v>48</v>
      </c>
      <c r="D16" s="5">
        <v>38</v>
      </c>
      <c r="E16" s="18">
        <v>0.79166666666666663</v>
      </c>
      <c r="F16" s="5">
        <v>29</v>
      </c>
      <c r="G16" s="18">
        <v>0.60416666666666663</v>
      </c>
      <c r="H16" s="19">
        <v>2.3421052631578947</v>
      </c>
    </row>
    <row r="17" spans="1:8" x14ac:dyDescent="0.25">
      <c r="A17" s="59"/>
      <c r="B17" s="3" t="s">
        <v>32</v>
      </c>
      <c r="C17" s="5">
        <v>71</v>
      </c>
      <c r="D17" s="5">
        <v>55.999999999999993</v>
      </c>
      <c r="E17" s="18">
        <v>0.78873239436619713</v>
      </c>
      <c r="F17" s="5">
        <v>41</v>
      </c>
      <c r="G17" s="18">
        <v>0.57746478873239437</v>
      </c>
      <c r="H17" s="19">
        <v>2.3392857142857144</v>
      </c>
    </row>
    <row r="18" spans="1:8" x14ac:dyDescent="0.25">
      <c r="A18" s="52" t="s">
        <v>57</v>
      </c>
      <c r="B18" s="3" t="s">
        <v>28</v>
      </c>
      <c r="C18" s="28">
        <v>3</v>
      </c>
      <c r="D18" s="28">
        <v>3</v>
      </c>
      <c r="E18" s="18">
        <v>1</v>
      </c>
      <c r="F18" s="28">
        <v>2</v>
      </c>
      <c r="G18" s="18">
        <v>0.66666666666666663</v>
      </c>
      <c r="H18" s="29">
        <v>2.9000000000000004</v>
      </c>
    </row>
    <row r="19" spans="1:8" x14ac:dyDescent="0.25">
      <c r="A19" s="52"/>
      <c r="B19" s="3" t="s">
        <v>29</v>
      </c>
      <c r="C19" s="5">
        <v>11</v>
      </c>
      <c r="D19" s="5">
        <v>9</v>
      </c>
      <c r="E19" s="18">
        <v>0.81818181818181823</v>
      </c>
      <c r="F19" s="5">
        <v>7</v>
      </c>
      <c r="G19" s="18">
        <v>0.63636363636363635</v>
      </c>
      <c r="H19" s="19">
        <v>2.7111111111111112</v>
      </c>
    </row>
    <row r="20" spans="1:8" x14ac:dyDescent="0.25">
      <c r="A20" s="52"/>
      <c r="B20" s="3" t="s">
        <v>30</v>
      </c>
      <c r="C20" s="28">
        <v>12</v>
      </c>
      <c r="D20" s="28">
        <v>8</v>
      </c>
      <c r="E20" s="18">
        <v>0.66666666666666663</v>
      </c>
      <c r="F20" s="28">
        <v>8</v>
      </c>
      <c r="G20" s="18">
        <v>0.66666666666666663</v>
      </c>
      <c r="H20" s="29">
        <v>3.375</v>
      </c>
    </row>
    <row r="21" spans="1:8" x14ac:dyDescent="0.25">
      <c r="A21" s="52"/>
      <c r="B21" s="3" t="s">
        <v>31</v>
      </c>
      <c r="C21" s="5">
        <v>1</v>
      </c>
      <c r="D21" s="5">
        <v>0</v>
      </c>
      <c r="E21" s="18">
        <v>0</v>
      </c>
      <c r="F21" s="5">
        <v>0</v>
      </c>
      <c r="G21" s="18">
        <v>0</v>
      </c>
      <c r="H21" s="19"/>
    </row>
    <row r="22" spans="1:8" x14ac:dyDescent="0.25">
      <c r="A22" s="52"/>
      <c r="B22" s="3" t="s">
        <v>32</v>
      </c>
      <c r="C22" s="5">
        <v>6</v>
      </c>
      <c r="D22" s="5">
        <v>4</v>
      </c>
      <c r="E22" s="18">
        <v>0.66666666666666663</v>
      </c>
      <c r="F22" s="5">
        <v>4</v>
      </c>
      <c r="G22" s="18">
        <v>0.66666666666666663</v>
      </c>
      <c r="H22" s="19">
        <v>3.5</v>
      </c>
    </row>
    <row r="23" spans="1:8" x14ac:dyDescent="0.25">
      <c r="A23" s="51" t="s">
        <v>8</v>
      </c>
      <c r="B23" s="3" t="s">
        <v>28</v>
      </c>
      <c r="C23" s="5">
        <v>14</v>
      </c>
      <c r="D23" s="5">
        <v>11</v>
      </c>
      <c r="E23" s="18">
        <v>0.7857142857142857</v>
      </c>
      <c r="F23" s="5">
        <v>9</v>
      </c>
      <c r="G23" s="18">
        <v>0.6428571428571429</v>
      </c>
      <c r="H23" s="19">
        <v>2.3636363636363638</v>
      </c>
    </row>
    <row r="24" spans="1:8" x14ac:dyDescent="0.25">
      <c r="A24" s="51"/>
      <c r="B24" s="3" t="s">
        <v>29</v>
      </c>
      <c r="C24" s="5">
        <v>24</v>
      </c>
      <c r="D24" s="5">
        <v>21</v>
      </c>
      <c r="E24" s="18">
        <v>0.875</v>
      </c>
      <c r="F24" s="5">
        <v>17</v>
      </c>
      <c r="G24" s="18">
        <v>0.70833333333333337</v>
      </c>
      <c r="H24" s="19">
        <v>2.4700000000000002</v>
      </c>
    </row>
    <row r="25" spans="1:8" x14ac:dyDescent="0.25">
      <c r="A25" s="51"/>
      <c r="B25" s="3" t="s">
        <v>30</v>
      </c>
      <c r="C25" s="28">
        <v>17</v>
      </c>
      <c r="D25" s="28">
        <v>15</v>
      </c>
      <c r="E25" s="18">
        <v>0.88235294117647056</v>
      </c>
      <c r="F25" s="28">
        <v>15</v>
      </c>
      <c r="G25" s="18">
        <v>0.88235294117647056</v>
      </c>
      <c r="H25" s="29">
        <v>3.2933333333333334</v>
      </c>
    </row>
    <row r="26" spans="1:8" x14ac:dyDescent="0.25">
      <c r="A26" s="51"/>
      <c r="B26" s="3" t="s">
        <v>31</v>
      </c>
      <c r="C26" s="5">
        <v>19</v>
      </c>
      <c r="D26" s="5">
        <v>16</v>
      </c>
      <c r="E26" s="18">
        <v>0.84210526315789469</v>
      </c>
      <c r="F26" s="5">
        <v>15</v>
      </c>
      <c r="G26" s="18">
        <v>0.78947368421052633</v>
      </c>
      <c r="H26" s="19">
        <v>3.2312500000000002</v>
      </c>
    </row>
    <row r="27" spans="1:8" x14ac:dyDescent="0.25">
      <c r="A27" s="51"/>
      <c r="B27" s="3" t="s">
        <v>32</v>
      </c>
      <c r="C27" s="5">
        <v>19</v>
      </c>
      <c r="D27" s="5">
        <v>17</v>
      </c>
      <c r="E27" s="18">
        <v>0.89473684210526316</v>
      </c>
      <c r="F27" s="5">
        <v>13</v>
      </c>
      <c r="G27" s="18">
        <v>0.68421052631578949</v>
      </c>
      <c r="H27" s="19">
        <v>2.4749999999999996</v>
      </c>
    </row>
    <row r="28" spans="1:8" x14ac:dyDescent="0.25">
      <c r="A28" s="51" t="s">
        <v>9</v>
      </c>
      <c r="B28" s="3" t="s">
        <v>28</v>
      </c>
      <c r="C28" s="5">
        <v>15</v>
      </c>
      <c r="D28" s="5">
        <v>12</v>
      </c>
      <c r="E28" s="18">
        <v>0.8</v>
      </c>
      <c r="F28" s="5">
        <v>12</v>
      </c>
      <c r="G28" s="18">
        <v>0.8</v>
      </c>
      <c r="H28" s="19">
        <v>3.0833333333333335</v>
      </c>
    </row>
    <row r="29" spans="1:8" x14ac:dyDescent="0.25">
      <c r="A29" s="51"/>
      <c r="B29" s="3" t="s">
        <v>29</v>
      </c>
      <c r="C29" s="5">
        <v>25</v>
      </c>
      <c r="D29" s="5">
        <v>16</v>
      </c>
      <c r="E29" s="18">
        <v>0.64</v>
      </c>
      <c r="F29" s="5">
        <v>11</v>
      </c>
      <c r="G29" s="18">
        <v>0.44</v>
      </c>
      <c r="H29" s="19">
        <v>2.125</v>
      </c>
    </row>
    <row r="30" spans="1:8" x14ac:dyDescent="0.25">
      <c r="A30" s="51"/>
      <c r="B30" s="3" t="s">
        <v>30</v>
      </c>
      <c r="C30" s="5">
        <v>21</v>
      </c>
      <c r="D30" s="5">
        <v>18</v>
      </c>
      <c r="E30" s="18">
        <v>0.8571428571428571</v>
      </c>
      <c r="F30" s="5">
        <v>16</v>
      </c>
      <c r="G30" s="18">
        <v>0.76190476190476186</v>
      </c>
      <c r="H30" s="19">
        <v>2.8</v>
      </c>
    </row>
    <row r="31" spans="1:8" x14ac:dyDescent="0.25">
      <c r="A31" s="51"/>
      <c r="B31" s="3" t="s">
        <v>31</v>
      </c>
      <c r="C31" s="5">
        <v>11</v>
      </c>
      <c r="D31" s="5">
        <v>7</v>
      </c>
      <c r="E31" s="18">
        <v>0.63636363636363635</v>
      </c>
      <c r="F31" s="5">
        <v>6</v>
      </c>
      <c r="G31" s="18">
        <v>0.54545454545454541</v>
      </c>
      <c r="H31" s="19">
        <v>2.2857142857142856</v>
      </c>
    </row>
    <row r="32" spans="1:8" x14ac:dyDescent="0.25">
      <c r="A32" s="51"/>
      <c r="B32" s="3" t="s">
        <v>32</v>
      </c>
      <c r="C32" s="5">
        <v>23</v>
      </c>
      <c r="D32" s="5">
        <v>22</v>
      </c>
      <c r="E32" s="18">
        <v>0.95652173913043481</v>
      </c>
      <c r="F32" s="5">
        <v>18</v>
      </c>
      <c r="G32" s="18">
        <v>0.78260869565217395</v>
      </c>
      <c r="H32" s="19">
        <v>2.7136363636363638</v>
      </c>
    </row>
    <row r="33" spans="1:8" x14ac:dyDescent="0.25">
      <c r="A33" s="51" t="s">
        <v>10</v>
      </c>
      <c r="B33" s="3" t="s">
        <v>28</v>
      </c>
      <c r="C33" s="5">
        <v>322</v>
      </c>
      <c r="D33" s="5">
        <v>263</v>
      </c>
      <c r="E33" s="18">
        <v>0.81677018633540377</v>
      </c>
      <c r="F33" s="5">
        <v>192</v>
      </c>
      <c r="G33" s="18">
        <v>0.59627329192546585</v>
      </c>
      <c r="H33" s="19">
        <v>2.1657587548638126</v>
      </c>
    </row>
    <row r="34" spans="1:8" x14ac:dyDescent="0.25">
      <c r="A34" s="51"/>
      <c r="B34" s="3" t="s">
        <v>29</v>
      </c>
      <c r="C34" s="5">
        <v>379</v>
      </c>
      <c r="D34" s="5">
        <v>320</v>
      </c>
      <c r="E34" s="18">
        <v>0.84432717678100266</v>
      </c>
      <c r="F34" s="5">
        <v>214</v>
      </c>
      <c r="G34" s="18">
        <v>0.56464379947229548</v>
      </c>
      <c r="H34" s="19">
        <v>2.0724137931034483</v>
      </c>
    </row>
    <row r="35" spans="1:8" x14ac:dyDescent="0.25">
      <c r="A35" s="51"/>
      <c r="B35" s="3" t="s">
        <v>30</v>
      </c>
      <c r="C35" s="5">
        <v>372</v>
      </c>
      <c r="D35" s="5">
        <v>304</v>
      </c>
      <c r="E35" s="18">
        <v>0.81720430107526887</v>
      </c>
      <c r="F35" s="5">
        <v>238</v>
      </c>
      <c r="G35" s="18">
        <v>0.63978494623655913</v>
      </c>
      <c r="H35" s="19">
        <v>2.4461794019933558</v>
      </c>
    </row>
    <row r="36" spans="1:8" x14ac:dyDescent="0.25">
      <c r="A36" s="51"/>
      <c r="B36" s="3" t="s">
        <v>31</v>
      </c>
      <c r="C36" s="5">
        <v>314</v>
      </c>
      <c r="D36" s="5">
        <v>253</v>
      </c>
      <c r="E36" s="18">
        <v>0.80573248407643316</v>
      </c>
      <c r="F36" s="5">
        <v>193</v>
      </c>
      <c r="G36" s="18">
        <v>0.61464968152866239</v>
      </c>
      <c r="H36" s="19">
        <v>2.3456349206349203</v>
      </c>
    </row>
    <row r="37" spans="1:8" x14ac:dyDescent="0.25">
      <c r="A37" s="51"/>
      <c r="B37" s="3" t="s">
        <v>32</v>
      </c>
      <c r="C37" s="5">
        <v>315</v>
      </c>
      <c r="D37" s="5">
        <v>272</v>
      </c>
      <c r="E37" s="18">
        <v>0.86349206349206353</v>
      </c>
      <c r="F37" s="5">
        <v>203</v>
      </c>
      <c r="G37" s="18">
        <v>0.64444444444444449</v>
      </c>
      <c r="H37" s="19">
        <v>2.2933823529411765</v>
      </c>
    </row>
    <row r="38" spans="1:8" x14ac:dyDescent="0.25">
      <c r="A38" s="51" t="s">
        <v>11</v>
      </c>
      <c r="B38" s="3" t="s">
        <v>28</v>
      </c>
      <c r="C38" s="5">
        <v>6</v>
      </c>
      <c r="D38" s="5">
        <v>4</v>
      </c>
      <c r="E38" s="18">
        <v>0.66666666666666663</v>
      </c>
      <c r="F38" s="5">
        <v>4</v>
      </c>
      <c r="G38" s="18">
        <v>0.66666666666666663</v>
      </c>
      <c r="H38" s="19">
        <v>3.25</v>
      </c>
    </row>
    <row r="39" spans="1:8" x14ac:dyDescent="0.25">
      <c r="A39" s="51"/>
      <c r="B39" s="3" t="s">
        <v>29</v>
      </c>
      <c r="C39" s="5">
        <v>6</v>
      </c>
      <c r="D39" s="5">
        <v>5</v>
      </c>
      <c r="E39" s="18">
        <v>0.83333333333333337</v>
      </c>
      <c r="F39" s="5">
        <v>2</v>
      </c>
      <c r="G39" s="18">
        <v>0.33333333333333331</v>
      </c>
      <c r="H39" s="19">
        <v>1.2</v>
      </c>
    </row>
    <row r="40" spans="1:8" x14ac:dyDescent="0.25">
      <c r="A40" s="51"/>
      <c r="B40" s="3" t="s">
        <v>30</v>
      </c>
      <c r="C40" s="5">
        <v>2</v>
      </c>
      <c r="D40" s="5">
        <v>1</v>
      </c>
      <c r="E40" s="18">
        <v>0.5</v>
      </c>
      <c r="F40" s="5">
        <v>0</v>
      </c>
      <c r="G40" s="18">
        <v>0</v>
      </c>
      <c r="H40" s="19">
        <v>0</v>
      </c>
    </row>
    <row r="41" spans="1:8" x14ac:dyDescent="0.25">
      <c r="A41" s="51"/>
      <c r="B41" s="3" t="s">
        <v>31</v>
      </c>
      <c r="C41" s="5">
        <v>3</v>
      </c>
      <c r="D41" s="5">
        <v>0</v>
      </c>
      <c r="E41" s="18">
        <v>0</v>
      </c>
      <c r="F41" s="5">
        <v>0</v>
      </c>
      <c r="G41" s="18">
        <v>0</v>
      </c>
      <c r="H41" s="19"/>
    </row>
    <row r="42" spans="1:8" x14ac:dyDescent="0.25">
      <c r="A42" s="51"/>
      <c r="B42" s="3" t="s">
        <v>32</v>
      </c>
      <c r="C42" s="5">
        <v>5</v>
      </c>
      <c r="D42" s="5">
        <v>5</v>
      </c>
      <c r="E42" s="18">
        <v>1</v>
      </c>
      <c r="F42" s="5">
        <v>2</v>
      </c>
      <c r="G42" s="18">
        <v>0.4</v>
      </c>
      <c r="H42" s="19">
        <v>1.1399999999999999</v>
      </c>
    </row>
    <row r="43" spans="1:8" x14ac:dyDescent="0.25">
      <c r="A43" s="52" t="s">
        <v>58</v>
      </c>
      <c r="B43" s="3" t="s">
        <v>28</v>
      </c>
      <c r="C43" s="5">
        <v>379</v>
      </c>
      <c r="D43" s="5">
        <v>327</v>
      </c>
      <c r="E43" s="18">
        <v>0.86279683377308702</v>
      </c>
      <c r="F43" s="5">
        <v>261</v>
      </c>
      <c r="G43" s="18">
        <v>0.68865435356200533</v>
      </c>
      <c r="H43" s="19">
        <v>2.55125</v>
      </c>
    </row>
    <row r="44" spans="1:8" x14ac:dyDescent="0.25">
      <c r="A44" s="52"/>
      <c r="B44" s="3" t="s">
        <v>29</v>
      </c>
      <c r="C44" s="5">
        <v>397</v>
      </c>
      <c r="D44" s="5">
        <v>335</v>
      </c>
      <c r="E44" s="18">
        <v>0.84382871536523929</v>
      </c>
      <c r="F44" s="5">
        <v>257</v>
      </c>
      <c r="G44" s="18">
        <v>0.64735516372795965</v>
      </c>
      <c r="H44" s="19">
        <v>2.3875757575757577</v>
      </c>
    </row>
    <row r="45" spans="1:8" x14ac:dyDescent="0.25">
      <c r="A45" s="52"/>
      <c r="B45" s="3" t="s">
        <v>30</v>
      </c>
      <c r="C45" s="5">
        <v>401</v>
      </c>
      <c r="D45" s="5">
        <v>350</v>
      </c>
      <c r="E45" s="18">
        <v>0.87281795511221949</v>
      </c>
      <c r="F45" s="5">
        <v>283</v>
      </c>
      <c r="G45" s="18">
        <v>0.70573566084788031</v>
      </c>
      <c r="H45" s="19">
        <v>2.5971098265895955</v>
      </c>
    </row>
    <row r="46" spans="1:8" x14ac:dyDescent="0.25">
      <c r="A46" s="52"/>
      <c r="B46" s="3" t="s">
        <v>31</v>
      </c>
      <c r="C46" s="5">
        <v>316</v>
      </c>
      <c r="D46" s="5">
        <v>275</v>
      </c>
      <c r="E46" s="18">
        <v>0.870253164556962</v>
      </c>
      <c r="F46" s="5">
        <v>239</v>
      </c>
      <c r="G46" s="18">
        <v>0.75632911392405067</v>
      </c>
      <c r="H46" s="19">
        <v>2.7518518518518524</v>
      </c>
    </row>
    <row r="47" spans="1:8" x14ac:dyDescent="0.25">
      <c r="A47" s="52"/>
      <c r="B47" s="3" t="s">
        <v>32</v>
      </c>
      <c r="C47" s="5">
        <v>316</v>
      </c>
      <c r="D47" s="5">
        <v>292</v>
      </c>
      <c r="E47" s="18">
        <v>0.92405063291139244</v>
      </c>
      <c r="F47" s="5">
        <v>254</v>
      </c>
      <c r="G47" s="18">
        <v>0.80379746835443033</v>
      </c>
      <c r="H47" s="19">
        <v>2.7354166666666666</v>
      </c>
    </row>
    <row r="48" spans="1:8" x14ac:dyDescent="0.25">
      <c r="A48" s="52" t="s">
        <v>59</v>
      </c>
      <c r="B48" s="3" t="s">
        <v>28</v>
      </c>
      <c r="C48" s="5">
        <v>57</v>
      </c>
      <c r="D48" s="5">
        <v>50</v>
      </c>
      <c r="E48" s="18">
        <v>0.8771929824561403</v>
      </c>
      <c r="F48" s="5">
        <v>36</v>
      </c>
      <c r="G48" s="18">
        <v>0.63157894736842102</v>
      </c>
      <c r="H48" s="19">
        <v>2.3740000000000001</v>
      </c>
    </row>
    <row r="49" spans="1:8" x14ac:dyDescent="0.25">
      <c r="A49" s="52"/>
      <c r="B49" s="3" t="s">
        <v>29</v>
      </c>
      <c r="C49" s="5">
        <v>78</v>
      </c>
      <c r="D49" s="5">
        <v>61.999999999999993</v>
      </c>
      <c r="E49" s="18">
        <v>0.79487179487179482</v>
      </c>
      <c r="F49" s="5">
        <v>43</v>
      </c>
      <c r="G49" s="18">
        <v>0.55128205128205132</v>
      </c>
      <c r="H49" s="19">
        <v>2.306451612903226</v>
      </c>
    </row>
    <row r="50" spans="1:8" x14ac:dyDescent="0.25">
      <c r="A50" s="52"/>
      <c r="B50" s="3" t="s">
        <v>30</v>
      </c>
      <c r="C50" s="5">
        <v>76</v>
      </c>
      <c r="D50" s="5">
        <v>68</v>
      </c>
      <c r="E50" s="18">
        <v>0.89473684210526316</v>
      </c>
      <c r="F50" s="5">
        <v>51</v>
      </c>
      <c r="G50" s="18">
        <v>0.67105263157894735</v>
      </c>
      <c r="H50" s="19">
        <v>2.4651515151515149</v>
      </c>
    </row>
    <row r="51" spans="1:8" x14ac:dyDescent="0.25">
      <c r="A51" s="52"/>
      <c r="B51" s="3" t="s">
        <v>31</v>
      </c>
      <c r="C51" s="5">
        <v>67</v>
      </c>
      <c r="D51" s="5">
        <v>59</v>
      </c>
      <c r="E51" s="18">
        <v>0.88059701492537312</v>
      </c>
      <c r="F51" s="5">
        <v>42</v>
      </c>
      <c r="G51" s="18">
        <v>0.62686567164179108</v>
      </c>
      <c r="H51" s="19">
        <v>2.4603448275862072</v>
      </c>
    </row>
    <row r="52" spans="1:8" x14ac:dyDescent="0.25">
      <c r="A52" s="52"/>
      <c r="B52" s="3" t="s">
        <v>32</v>
      </c>
      <c r="C52" s="5">
        <v>68</v>
      </c>
      <c r="D52" s="5">
        <v>61</v>
      </c>
      <c r="E52" s="18">
        <v>0.8970588235294118</v>
      </c>
      <c r="F52" s="5">
        <v>53</v>
      </c>
      <c r="G52" s="18">
        <v>0.77941176470588236</v>
      </c>
      <c r="H52" s="19">
        <v>2.8333333333333335</v>
      </c>
    </row>
    <row r="53" spans="1:8" x14ac:dyDescent="0.25">
      <c r="A53" s="52" t="s">
        <v>60</v>
      </c>
      <c r="B53" s="3" t="s">
        <v>28</v>
      </c>
      <c r="C53" s="5">
        <v>16</v>
      </c>
      <c r="D53" s="5">
        <v>13</v>
      </c>
      <c r="E53" s="18">
        <v>0.8125</v>
      </c>
      <c r="F53" s="5">
        <v>11</v>
      </c>
      <c r="G53" s="18">
        <v>0.6875</v>
      </c>
      <c r="H53" s="19">
        <v>2.9</v>
      </c>
    </row>
    <row r="54" spans="1:8" x14ac:dyDescent="0.25">
      <c r="A54" s="52"/>
      <c r="B54" s="3" t="s">
        <v>29</v>
      </c>
      <c r="C54" s="5">
        <v>18</v>
      </c>
      <c r="D54" s="5">
        <v>16</v>
      </c>
      <c r="E54" s="18">
        <v>0.88888888888888884</v>
      </c>
      <c r="F54" s="5">
        <v>13</v>
      </c>
      <c r="G54" s="18">
        <v>0.72222222222222221</v>
      </c>
      <c r="H54" s="19">
        <v>2.7133333333333329</v>
      </c>
    </row>
    <row r="55" spans="1:8" x14ac:dyDescent="0.25">
      <c r="A55" s="52"/>
      <c r="B55" s="3" t="s">
        <v>30</v>
      </c>
      <c r="C55" s="5">
        <v>7</v>
      </c>
      <c r="D55" s="5">
        <v>6</v>
      </c>
      <c r="E55" s="18">
        <v>0.8571428571428571</v>
      </c>
      <c r="F55" s="5">
        <v>6</v>
      </c>
      <c r="G55" s="18">
        <v>0.8571428571428571</v>
      </c>
      <c r="H55" s="19">
        <v>3.3333333333333335</v>
      </c>
    </row>
    <row r="56" spans="1:8" x14ac:dyDescent="0.25">
      <c r="A56" s="52"/>
      <c r="B56" s="3" t="s">
        <v>31</v>
      </c>
      <c r="C56" s="5">
        <v>3</v>
      </c>
      <c r="D56" s="5">
        <v>2</v>
      </c>
      <c r="E56" s="18">
        <v>0.66666666666666663</v>
      </c>
      <c r="F56" s="5">
        <v>2</v>
      </c>
      <c r="G56" s="18">
        <v>0.66666666666666663</v>
      </c>
      <c r="H56" s="19">
        <v>2.6500000000000004</v>
      </c>
    </row>
    <row r="57" spans="1:8" x14ac:dyDescent="0.25">
      <c r="A57" s="52"/>
      <c r="B57" s="3" t="s">
        <v>32</v>
      </c>
      <c r="C57" s="5">
        <v>4</v>
      </c>
      <c r="D57" s="5">
        <v>4</v>
      </c>
      <c r="E57" s="18">
        <v>1</v>
      </c>
      <c r="F57" s="5">
        <v>4</v>
      </c>
      <c r="G57" s="18">
        <v>1</v>
      </c>
      <c r="H57" s="19">
        <v>3.5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B4" sqref="B4:F4"/>
    </sheetView>
  </sheetViews>
  <sheetFormatPr defaultRowHeight="15" x14ac:dyDescent="0.25"/>
  <cols>
    <col min="1" max="1" width="23.28515625" customWidth="1"/>
  </cols>
  <sheetData>
    <row r="1" spans="1:6" x14ac:dyDescent="0.25">
      <c r="A1" s="60" t="s">
        <v>41</v>
      </c>
      <c r="B1" s="61"/>
      <c r="C1" s="61"/>
      <c r="D1" s="61"/>
      <c r="E1" s="61"/>
      <c r="F1" s="61"/>
    </row>
    <row r="2" spans="1:6" x14ac:dyDescent="0.25">
      <c r="A2" s="62" t="s">
        <v>83</v>
      </c>
      <c r="B2" s="47" t="s">
        <v>84</v>
      </c>
      <c r="C2" s="47"/>
      <c r="D2" s="47"/>
      <c r="E2" s="47"/>
      <c r="F2" s="47"/>
    </row>
    <row r="3" spans="1:6" x14ac:dyDescent="0.25">
      <c r="A3" s="62"/>
      <c r="B3" s="35" t="s">
        <v>72</v>
      </c>
      <c r="C3" s="35" t="s">
        <v>73</v>
      </c>
      <c r="D3" s="35" t="s">
        <v>74</v>
      </c>
      <c r="E3" s="35" t="s">
        <v>75</v>
      </c>
      <c r="F3" s="35" t="s">
        <v>76</v>
      </c>
    </row>
    <row r="4" spans="1:6" x14ac:dyDescent="0.25">
      <c r="A4" s="39" t="s">
        <v>71</v>
      </c>
      <c r="B4" s="40" t="s">
        <v>34</v>
      </c>
      <c r="C4" s="40" t="s">
        <v>34</v>
      </c>
      <c r="D4" s="40" t="s">
        <v>34</v>
      </c>
      <c r="E4" s="40" t="s">
        <v>34</v>
      </c>
      <c r="F4" s="40" t="s">
        <v>34</v>
      </c>
    </row>
    <row r="5" spans="1:6" x14ac:dyDescent="0.25">
      <c r="A5" s="39" t="s">
        <v>85</v>
      </c>
      <c r="B5" s="1">
        <v>8</v>
      </c>
      <c r="C5" s="1">
        <v>2</v>
      </c>
      <c r="D5" s="1">
        <v>1</v>
      </c>
      <c r="E5" s="1">
        <v>2</v>
      </c>
      <c r="F5" s="1">
        <v>1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38" customWidth="1"/>
    <col min="2" max="11" width="11.7109375" style="10" customWidth="1"/>
  </cols>
  <sheetData>
    <row r="1" spans="1:11" ht="45" x14ac:dyDescent="0.25">
      <c r="A1" s="36" t="s">
        <v>37</v>
      </c>
      <c r="B1" s="13" t="s">
        <v>61</v>
      </c>
      <c r="C1" s="13" t="s">
        <v>62</v>
      </c>
      <c r="D1" s="13" t="s">
        <v>63</v>
      </c>
      <c r="E1" s="13" t="s">
        <v>64</v>
      </c>
      <c r="F1" s="13" t="s">
        <v>65</v>
      </c>
      <c r="G1" s="13" t="s">
        <v>66</v>
      </c>
      <c r="H1" s="13" t="s">
        <v>67</v>
      </c>
      <c r="I1" s="13" t="s">
        <v>68</v>
      </c>
      <c r="J1" s="13" t="s">
        <v>69</v>
      </c>
      <c r="K1" s="13" t="s">
        <v>70</v>
      </c>
    </row>
    <row r="2" spans="1:11" x14ac:dyDescent="0.25">
      <c r="A2" s="37" t="s">
        <v>28</v>
      </c>
      <c r="B2" s="12">
        <v>22</v>
      </c>
      <c r="C2" s="30">
        <v>2571.3424799999993</v>
      </c>
      <c r="D2" s="31">
        <v>584.39601818181791</v>
      </c>
      <c r="E2" s="30">
        <v>85.711415999999986</v>
      </c>
      <c r="F2" s="30">
        <v>4.4000000000000012</v>
      </c>
      <c r="G2" s="32">
        <v>4.4000000000000012</v>
      </c>
      <c r="H2" s="31">
        <v>19.479867272727265</v>
      </c>
      <c r="I2" s="12">
        <v>859</v>
      </c>
      <c r="J2" s="12">
        <v>845</v>
      </c>
      <c r="K2" s="33">
        <v>1.016568047337278</v>
      </c>
    </row>
    <row r="3" spans="1:11" x14ac:dyDescent="0.25">
      <c r="A3" s="37" t="s">
        <v>29</v>
      </c>
      <c r="B3" s="12">
        <v>27</v>
      </c>
      <c r="C3" s="30">
        <v>2997.7709999999997</v>
      </c>
      <c r="D3" s="31">
        <v>555.1427777777775</v>
      </c>
      <c r="E3" s="30">
        <v>99.925699999999978</v>
      </c>
      <c r="F3" s="30">
        <v>5.4000000000000021</v>
      </c>
      <c r="G3" s="32">
        <v>4.4000000000000021</v>
      </c>
      <c r="H3" s="31">
        <v>18.504759259259249</v>
      </c>
      <c r="I3" s="12">
        <v>995</v>
      </c>
      <c r="J3" s="12">
        <v>1074</v>
      </c>
      <c r="K3" s="33">
        <v>0.92644320297951588</v>
      </c>
    </row>
    <row r="4" spans="1:11" x14ac:dyDescent="0.25">
      <c r="A4" s="37" t="s">
        <v>30</v>
      </c>
      <c r="B4" s="12">
        <v>27</v>
      </c>
      <c r="C4" s="30">
        <v>2901.2566500000003</v>
      </c>
      <c r="D4" s="31">
        <v>537.26974999999982</v>
      </c>
      <c r="E4" s="30">
        <v>96.708555000000004</v>
      </c>
      <c r="F4" s="30">
        <v>5.4000000000000021</v>
      </c>
      <c r="G4" s="32">
        <v>4.8000000000000025</v>
      </c>
      <c r="H4" s="31">
        <v>17.908991666666662</v>
      </c>
      <c r="I4" s="12">
        <v>965</v>
      </c>
      <c r="J4" s="12">
        <v>1099</v>
      </c>
      <c r="K4" s="33">
        <v>0.87807097361237485</v>
      </c>
    </row>
    <row r="5" spans="1:11" x14ac:dyDescent="0.25">
      <c r="A5" s="37" t="s">
        <v>31</v>
      </c>
      <c r="B5" s="12">
        <v>21</v>
      </c>
      <c r="C5" s="32">
        <v>2316.3597300000001</v>
      </c>
      <c r="D5" s="34">
        <v>526.44539318181808</v>
      </c>
      <c r="E5" s="32">
        <v>77.211991000000012</v>
      </c>
      <c r="F5" s="32">
        <v>4.4000000000000012</v>
      </c>
      <c r="G5" s="32">
        <v>4.0000000000000009</v>
      </c>
      <c r="H5" s="34">
        <v>17.54817977272727</v>
      </c>
      <c r="I5" s="12">
        <v>772</v>
      </c>
      <c r="J5" s="12">
        <v>1032</v>
      </c>
      <c r="K5" s="33">
        <v>0.74806201550387597</v>
      </c>
    </row>
    <row r="6" spans="1:11" x14ac:dyDescent="0.25">
      <c r="A6" s="37" t="s">
        <v>32</v>
      </c>
      <c r="B6" s="12">
        <v>22</v>
      </c>
      <c r="C6" s="30">
        <v>2451.0450000000001</v>
      </c>
      <c r="D6" s="31">
        <v>557.05568181818171</v>
      </c>
      <c r="E6" s="30">
        <v>81.70150000000001</v>
      </c>
      <c r="F6" s="30">
        <v>4.4000000000000012</v>
      </c>
      <c r="G6" s="32">
        <v>3.2000000000000011</v>
      </c>
      <c r="H6" s="31">
        <v>18.568522727272725</v>
      </c>
      <c r="I6" s="12">
        <v>817</v>
      </c>
      <c r="J6" s="12">
        <v>1182</v>
      </c>
      <c r="K6" s="33">
        <v>0.69120135363790192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2017-09-26T17:47:03Z</cp:lastPrinted>
  <dcterms:created xsi:type="dcterms:W3CDTF">2017-08-30T21:00:09Z</dcterms:created>
  <dcterms:modified xsi:type="dcterms:W3CDTF">2017-10-02T22:55:33Z</dcterms:modified>
</cp:coreProperties>
</file>